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4\M24-008 Sezemice, Tyršovo nám.odlehčení z OK 2A\1.DOKUMENTACE\5.Rozpočet\"/>
    </mc:Choice>
  </mc:AlternateContent>
  <bookViews>
    <workbookView xWindow="0" yWindow="0" windowWidth="0" windowHeight="0"/>
  </bookViews>
  <sheets>
    <sheet name="Rekapitulace stavby" sheetId="1" r:id="rId1"/>
    <sheet name="01 - Sezemice, Tyršovo ná...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Sezemice, Tyršovo ná...'!$C$125:$K$436</definedName>
    <definedName name="_xlnm.Print_Area" localSheetId="1">'01 - Sezemice, Tyršovo ná...'!$C$4:$J$76,'01 - Sezemice, Tyršovo ná...'!$C$82:$J$107,'01 - Sezemice, Tyršovo ná...'!$C$113:$K$436</definedName>
    <definedName name="_xlnm.Print_Titles" localSheetId="1">'01 - Sezemice, Tyršovo ná...'!$125:$125</definedName>
    <definedName name="_xlnm._FilterDatabase" localSheetId="2" hidden="1">'02 - Vedlejší a ostatní n...'!$C$123:$K$152</definedName>
    <definedName name="_xlnm.Print_Area" localSheetId="2">'02 - Vedlejší a ostatní n...'!$C$4:$J$76,'02 - Vedlejší a ostatní n...'!$C$82:$J$105,'02 - Vedlejší a ostatní n...'!$C$111:$K$152</definedName>
    <definedName name="_xlnm.Print_Titles" localSheetId="2">'02 - Vedlejší a ostatní n...'!$123:$123</definedName>
  </definedNames>
  <calcPr/>
</workbook>
</file>

<file path=xl/calcChain.xml><?xml version="1.0" encoding="utf-8"?>
<calcChain xmlns="http://schemas.openxmlformats.org/spreadsheetml/2006/main">
  <c i="3" l="1" r="T137"/>
  <c r="T136"/>
  <c r="J37"/>
  <c r="J36"/>
  <c i="1" r="AY96"/>
  <c i="3" r="J35"/>
  <c i="1" r="AX96"/>
  <c i="3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2" r="J37"/>
  <c r="J36"/>
  <c i="1" r="AY95"/>
  <c i="2" r="J35"/>
  <c i="1" r="AX95"/>
  <c i="2" r="BI436"/>
  <c r="BH436"/>
  <c r="BG436"/>
  <c r="BF436"/>
  <c r="T436"/>
  <c r="T435"/>
  <c r="R436"/>
  <c r="R435"/>
  <c r="P436"/>
  <c r="P435"/>
  <c r="BI431"/>
  <c r="BH431"/>
  <c r="BG431"/>
  <c r="BF431"/>
  <c r="T431"/>
  <c r="R431"/>
  <c r="P431"/>
  <c r="BI429"/>
  <c r="BH429"/>
  <c r="BG429"/>
  <c r="BF429"/>
  <c r="T429"/>
  <c r="R429"/>
  <c r="P429"/>
  <c r="BI423"/>
  <c r="BH423"/>
  <c r="BG423"/>
  <c r="BF423"/>
  <c r="T423"/>
  <c r="R423"/>
  <c r="P423"/>
  <c r="BI420"/>
  <c r="BH420"/>
  <c r="BG420"/>
  <c r="BF420"/>
  <c r="T420"/>
  <c r="R420"/>
  <c r="P420"/>
  <c r="BI414"/>
  <c r="BH414"/>
  <c r="BG414"/>
  <c r="BF414"/>
  <c r="T414"/>
  <c r="R414"/>
  <c r="P414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R199"/>
  <c r="P199"/>
  <c r="BI190"/>
  <c r="BH190"/>
  <c r="BG190"/>
  <c r="BF190"/>
  <c r="T190"/>
  <c r="R190"/>
  <c r="P190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1" r="L90"/>
  <c r="AM90"/>
  <c r="AM89"/>
  <c r="L89"/>
  <c r="AM87"/>
  <c r="L87"/>
  <c r="L85"/>
  <c r="L84"/>
  <c i="2" r="J34"/>
  <c r="BK359"/>
  <c r="BK353"/>
  <c r="J346"/>
  <c r="BK340"/>
  <c r="J337"/>
  <c r="J324"/>
  <c r="BK302"/>
  <c r="J285"/>
  <c r="BK272"/>
  <c r="J268"/>
  <c r="J261"/>
  <c r="BK247"/>
  <c r="J235"/>
  <c r="J220"/>
  <c r="J206"/>
  <c r="BK190"/>
  <c r="BK172"/>
  <c r="J161"/>
  <c r="BK135"/>
  <c i="3" r="J145"/>
  <c r="BK145"/>
  <c r="J128"/>
  <c r="J140"/>
  <c r="J132"/>
  <c i="2" r="F37"/>
  <c r="J360"/>
  <c r="J353"/>
  <c r="J347"/>
  <c r="J341"/>
  <c r="BK328"/>
  <c r="J310"/>
  <c r="BK289"/>
  <c r="BK273"/>
  <c r="BK269"/>
  <c r="BK259"/>
  <c r="J249"/>
  <c r="J239"/>
  <c r="BK223"/>
  <c r="J214"/>
  <c r="J202"/>
  <c r="J181"/>
  <c r="BK170"/>
  <c r="J153"/>
  <c r="J135"/>
  <c i="3" r="BK134"/>
  <c r="BK128"/>
  <c r="J129"/>
  <c r="BK129"/>
  <c i="2" r="BK375"/>
  <c r="BK373"/>
  <c r="BK371"/>
  <c r="J370"/>
  <c r="BK368"/>
  <c r="J367"/>
  <c r="BK365"/>
  <c r="BK363"/>
  <c r="BK360"/>
  <c r="J356"/>
  <c r="BK349"/>
  <c r="BK345"/>
  <c r="J338"/>
  <c r="J328"/>
  <c r="BK314"/>
  <c r="BK298"/>
  <c r="J289"/>
  <c r="J273"/>
  <c r="BK268"/>
  <c r="J259"/>
  <c r="J251"/>
  <c r="BK235"/>
  <c r="J223"/>
  <c r="BK206"/>
  <c r="J190"/>
  <c r="J172"/>
  <c r="BK165"/>
  <c r="BK149"/>
  <c r="BK133"/>
  <c i="3" r="BK148"/>
  <c r="J147"/>
  <c r="BK127"/>
  <c r="BK138"/>
  <c r="J138"/>
  <c i="2" r="BK436"/>
  <c r="J431"/>
  <c r="BK429"/>
  <c r="BK423"/>
  <c r="J420"/>
  <c r="J414"/>
  <c r="J411"/>
  <c r="BK409"/>
  <c r="BK406"/>
  <c r="BK404"/>
  <c r="BK402"/>
  <c r="BK400"/>
  <c r="BK399"/>
  <c r="BK397"/>
  <c r="BK395"/>
  <c r="BK391"/>
  <c r="J389"/>
  <c r="BK386"/>
  <c r="BK381"/>
  <c r="J379"/>
  <c r="BK376"/>
  <c r="BK374"/>
  <c r="J373"/>
  <c r="J372"/>
  <c r="BK370"/>
  <c r="J369"/>
  <c r="BK367"/>
  <c r="BK366"/>
  <c r="J365"/>
  <c r="J363"/>
  <c r="BK361"/>
  <c r="BK358"/>
  <c r="J354"/>
  <c r="BK347"/>
  <c r="BK344"/>
  <c r="BK336"/>
  <c r="BK324"/>
  <c r="BK306"/>
  <c r="J293"/>
  <c r="BK277"/>
  <c r="J269"/>
  <c r="BK261"/>
  <c r="BK251"/>
  <c r="J244"/>
  <c r="BK233"/>
  <c r="BK217"/>
  <c r="BK202"/>
  <c r="BK174"/>
  <c r="BK167"/>
  <c r="BK157"/>
  <c r="BK143"/>
  <c r="J133"/>
  <c i="3" r="BK132"/>
  <c r="BK140"/>
  <c r="BK142"/>
  <c r="BK139"/>
  <c i="2" r="F34"/>
  <c r="J359"/>
  <c r="J355"/>
  <c r="BK348"/>
  <c r="BK341"/>
  <c r="BK332"/>
  <c r="BK310"/>
  <c r="J298"/>
  <c r="BK281"/>
  <c r="J272"/>
  <c r="BK264"/>
  <c r="J256"/>
  <c r="BK244"/>
  <c r="J233"/>
  <c r="J217"/>
  <c r="J203"/>
  <c r="BK181"/>
  <c r="J167"/>
  <c r="J157"/>
  <c r="BK139"/>
  <c r="J129"/>
  <c i="3" r="BK152"/>
  <c r="J148"/>
  <c r="BK147"/>
  <c r="J142"/>
  <c i="2" r="F35"/>
  <c r="J361"/>
  <c r="BK356"/>
  <c r="J348"/>
  <c r="BK338"/>
  <c r="J332"/>
  <c r="J314"/>
  <c r="BK293"/>
  <c r="J277"/>
  <c r="J264"/>
  <c r="BK256"/>
  <c r="BK249"/>
  <c r="J242"/>
  <c r="J227"/>
  <c r="BK211"/>
  <c r="BK199"/>
  <c r="J178"/>
  <c r="J170"/>
  <c r="BK153"/>
  <c r="J139"/>
  <c i="3" r="J34"/>
  <c i="2" r="F36"/>
  <c r="J362"/>
  <c r="BK355"/>
  <c r="J349"/>
  <c r="J345"/>
  <c r="J340"/>
  <c r="J336"/>
  <c r="BK319"/>
  <c r="J302"/>
  <c r="J281"/>
  <c r="J270"/>
  <c r="BK262"/>
  <c r="BK253"/>
  <c r="J247"/>
  <c r="BK239"/>
  <c r="BK220"/>
  <c r="J211"/>
  <c r="J199"/>
  <c r="J174"/>
  <c r="BK161"/>
  <c r="J143"/>
  <c r="BK129"/>
  <c i="3" r="J139"/>
  <c r="BK150"/>
  <c r="J150"/>
  <c r="J134"/>
  <c i="2" r="J436"/>
  <c r="BK431"/>
  <c r="J429"/>
  <c r="J423"/>
  <c r="BK420"/>
  <c r="BK414"/>
  <c r="BK411"/>
  <c r="J409"/>
  <c r="J406"/>
  <c r="J404"/>
  <c r="J402"/>
  <c r="J400"/>
  <c r="J399"/>
  <c r="J397"/>
  <c r="J395"/>
  <c r="J391"/>
  <c r="BK389"/>
  <c r="J386"/>
  <c r="J381"/>
  <c r="BK379"/>
  <c r="J376"/>
  <c r="J375"/>
  <c r="J374"/>
  <c r="BK372"/>
  <c r="J371"/>
  <c r="BK369"/>
  <c r="J368"/>
  <c r="J366"/>
  <c r="BK364"/>
  <c r="J364"/>
  <c r="BK362"/>
  <c r="J358"/>
  <c r="BK354"/>
  <c r="BK346"/>
  <c r="J344"/>
  <c r="BK337"/>
  <c r="J319"/>
  <c r="J306"/>
  <c r="BK285"/>
  <c r="BK270"/>
  <c r="J262"/>
  <c r="J253"/>
  <c r="BK242"/>
  <c r="BK227"/>
  <c r="BK214"/>
  <c r="BK203"/>
  <c r="BK178"/>
  <c r="J165"/>
  <c r="J149"/>
  <c i="1" r="AS94"/>
  <c i="3" r="J152"/>
  <c r="J127"/>
  <c i="2" l="1" r="BK276"/>
  <c r="J276"/>
  <c r="J102"/>
  <c r="T128"/>
  <c r="BK260"/>
  <c r="J260"/>
  <c r="J100"/>
  <c r="T260"/>
  <c r="R276"/>
  <c r="T335"/>
  <c r="R408"/>
  <c r="BK255"/>
  <c r="J255"/>
  <c r="J99"/>
  <c r="BK263"/>
  <c r="J263"/>
  <c r="J101"/>
  <c r="P276"/>
  <c r="R335"/>
  <c r="BK408"/>
  <c r="J408"/>
  <c r="J105"/>
  <c i="3" r="BK126"/>
  <c r="BK125"/>
  <c r="J125"/>
  <c r="J97"/>
  <c r="P131"/>
  <c r="P130"/>
  <c i="2" r="P128"/>
  <c r="R255"/>
  <c r="P260"/>
  <c r="T263"/>
  <c r="BK335"/>
  <c r="J335"/>
  <c r="J103"/>
  <c r="R378"/>
  <c r="T378"/>
  <c i="3" r="P126"/>
  <c r="P125"/>
  <c r="T131"/>
  <c r="T130"/>
  <c r="P137"/>
  <c r="P136"/>
  <c r="BK144"/>
  <c r="BK143"/>
  <c r="J143"/>
  <c r="J103"/>
  <c i="2" r="R128"/>
  <c r="R127"/>
  <c r="R126"/>
  <c r="T255"/>
  <c r="P263"/>
  <c r="T276"/>
  <c r="BK378"/>
  <c r="J378"/>
  <c r="J104"/>
  <c r="T408"/>
  <c i="3" r="R126"/>
  <c r="R125"/>
  <c r="BK131"/>
  <c r="J131"/>
  <c r="J100"/>
  <c r="BK137"/>
  <c r="J137"/>
  <c r="J102"/>
  <c r="P144"/>
  <c r="P143"/>
  <c i="2" r="BK128"/>
  <c r="J128"/>
  <c r="J98"/>
  <c r="P255"/>
  <c r="R260"/>
  <c r="R263"/>
  <c r="P335"/>
  <c r="P378"/>
  <c r="P408"/>
  <c i="3" r="T126"/>
  <c r="T125"/>
  <c r="R131"/>
  <c r="R130"/>
  <c r="R137"/>
  <c r="R136"/>
  <c r="R144"/>
  <c r="R143"/>
  <c r="T144"/>
  <c r="T143"/>
  <c i="2" r="BK435"/>
  <c r="J435"/>
  <c r="J106"/>
  <c i="3" r="E85"/>
  <c r="F121"/>
  <c r="BE129"/>
  <c r="BE134"/>
  <c r="BE152"/>
  <c r="J118"/>
  <c r="BE128"/>
  <c r="BE132"/>
  <c r="BE145"/>
  <c r="BE138"/>
  <c r="BE139"/>
  <c r="BE147"/>
  <c r="BE127"/>
  <c r="BE148"/>
  <c i="1" r="AW96"/>
  <c i="3" r="BE140"/>
  <c r="BE142"/>
  <c r="BE150"/>
  <c i="2" r="E85"/>
  <c r="J89"/>
  <c r="F92"/>
  <c r="BE129"/>
  <c r="BE133"/>
  <c r="BE135"/>
  <c r="BE139"/>
  <c r="BE143"/>
  <c r="BE149"/>
  <c r="BE153"/>
  <c r="BE157"/>
  <c r="BE161"/>
  <c r="BE165"/>
  <c r="BE167"/>
  <c r="BE170"/>
  <c r="BE172"/>
  <c r="BE174"/>
  <c r="BE178"/>
  <c r="BE181"/>
  <c r="BE190"/>
  <c r="BE199"/>
  <c r="BE202"/>
  <c r="BE203"/>
  <c r="BE206"/>
  <c r="BE211"/>
  <c r="BE214"/>
  <c r="BE217"/>
  <c r="BE220"/>
  <c r="BE223"/>
  <c r="BE227"/>
  <c r="BE233"/>
  <c r="BE235"/>
  <c r="BE239"/>
  <c r="BE242"/>
  <c r="BE244"/>
  <c r="BE247"/>
  <c r="BE249"/>
  <c r="BE251"/>
  <c r="BE253"/>
  <c r="BE256"/>
  <c r="BE259"/>
  <c r="BE261"/>
  <c r="BE262"/>
  <c r="BE264"/>
  <c r="BE268"/>
  <c r="BE269"/>
  <c r="BE270"/>
  <c r="BE272"/>
  <c r="BE273"/>
  <c r="BE277"/>
  <c r="BE281"/>
  <c r="BE285"/>
  <c r="BE289"/>
  <c r="BE293"/>
  <c r="BE298"/>
  <c r="BE302"/>
  <c r="BE306"/>
  <c r="BE310"/>
  <c r="BE314"/>
  <c r="BE319"/>
  <c r="BE324"/>
  <c r="BE328"/>
  <c r="BE332"/>
  <c r="BE336"/>
  <c r="BE337"/>
  <c r="BE338"/>
  <c r="BE340"/>
  <c r="BE341"/>
  <c r="BE344"/>
  <c r="BE345"/>
  <c r="BE346"/>
  <c r="BE347"/>
  <c r="BE348"/>
  <c r="BE349"/>
  <c r="BE353"/>
  <c r="BE354"/>
  <c r="BE355"/>
  <c r="BE356"/>
  <c r="BE358"/>
  <c r="BE359"/>
  <c r="BE360"/>
  <c r="BE361"/>
  <c r="BE362"/>
  <c r="BE363"/>
  <c r="BE364"/>
  <c r="BE365"/>
  <c r="BE366"/>
  <c r="BE367"/>
  <c r="BE368"/>
  <c r="BE369"/>
  <c r="BE370"/>
  <c r="BE371"/>
  <c r="BE372"/>
  <c r="BE373"/>
  <c r="BE374"/>
  <c r="BE375"/>
  <c r="BE376"/>
  <c r="BE379"/>
  <c r="BE381"/>
  <c r="BE386"/>
  <c r="BE389"/>
  <c r="BE391"/>
  <c r="BE395"/>
  <c r="BE397"/>
  <c r="BE399"/>
  <c r="BE400"/>
  <c r="BE402"/>
  <c r="BE404"/>
  <c r="BE406"/>
  <c r="BE409"/>
  <c r="BE411"/>
  <c r="BE414"/>
  <c r="BE420"/>
  <c r="BE423"/>
  <c r="BE429"/>
  <c r="BE431"/>
  <c r="BE436"/>
  <c i="1" r="BB95"/>
  <c r="BA95"/>
  <c r="BC95"/>
  <c r="AW95"/>
  <c r="BD95"/>
  <c i="3" r="F35"/>
  <c i="1" r="BB96"/>
  <c r="BB94"/>
  <c r="W31"/>
  <c i="3" r="F34"/>
  <c i="1" r="BA96"/>
  <c r="BA94"/>
  <c r="W30"/>
  <c i="3" r="F36"/>
  <c i="1" r="BC96"/>
  <c r="BC94"/>
  <c r="W32"/>
  <c i="3" r="F37"/>
  <c i="1" r="BD96"/>
  <c r="BD94"/>
  <c r="W33"/>
  <c i="3" l="1" r="T124"/>
  <c r="R124"/>
  <c r="P124"/>
  <c i="1" r="AU96"/>
  <c i="2" r="P127"/>
  <c r="P126"/>
  <c i="1" r="AU95"/>
  <c i="2" r="T127"/>
  <c r="T126"/>
  <c r="BK127"/>
  <c r="BK126"/>
  <c r="J126"/>
  <c r="J96"/>
  <c i="3" r="J126"/>
  <c r="J98"/>
  <c r="BK130"/>
  <c r="J130"/>
  <c r="J99"/>
  <c r="BK136"/>
  <c r="J136"/>
  <c r="J101"/>
  <c r="J144"/>
  <c r="J104"/>
  <c i="1" r="AY94"/>
  <c r="AX94"/>
  <c r="AW94"/>
  <c r="AK30"/>
  <c i="2" r="F33"/>
  <c i="1" r="AZ95"/>
  <c i="2" r="J33"/>
  <c i="1" r="AV95"/>
  <c r="AT95"/>
  <c i="3" r="J33"/>
  <c i="1" r="AV96"/>
  <c r="AT96"/>
  <c i="3" r="F33"/>
  <c i="1" r="AZ96"/>
  <c i="3" l="1" r="BK124"/>
  <c r="J124"/>
  <c r="J96"/>
  <c i="2" r="J127"/>
  <c r="J97"/>
  <c i="1" r="AU94"/>
  <c i="2" r="J30"/>
  <c i="1" r="AG95"/>
  <c r="AZ94"/>
  <c r="W29"/>
  <c i="2" l="1" r="J39"/>
  <c i="1" r="AN95"/>
  <c r="AV94"/>
  <c r="AK29"/>
  <c i="3" r="J30"/>
  <c i="1" r="AG96"/>
  <c r="AG94"/>
  <c r="AK26"/>
  <c i="3" l="1" r="J39"/>
  <c i="1" r="AN9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<sst xmlns="http://schemas.openxmlformats.org/spreadsheetml/2006/main">
  <si>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</si>
  <si>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</si>
  <si>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</si>
  <si>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</si>
  <si>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</si>
  <si>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{d1de476c-c20d-4c26-bb91-7afed36bf404}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</si>
  <si>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</si>
  <si>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</si>
  <si>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</si>
  <si>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</si>
  <si>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</si>
  <si>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</si>
  <si>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</si>
  <si>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</si>
  <si>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M24/008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</si>
  <si>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</si>
  <si>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</si>
  <si>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Sezemice, Tyršovo nám. odlehčení z OK 2A</t>
  </si>
  <si>
    <t>KSO:</t>
  </si>
  <si>
    <t>CC-CZ:</t>
  </si>
  <si>
    <t>Místo:</t>
  </si>
  <si>
    <t>Sezemice</t>
  </si>
  <si>
    <t>Datum:</t>
  </si>
  <si>
    <t>5. 4. 2024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</si>
  <si>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</si>
  <si>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</si>
  <si>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</si>
  <si>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</si>
  <si>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</si>
  <si>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</si>
  <si>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</si>
  <si>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</si>
  <si>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</si>
  <si>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</si>
  <si>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</si>
  <si>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</si>
  <si>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</si>
  <si>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</si>
  <si>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Tereza Hatková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</si>
  <si>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</si>
  <si>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</si>
  <si>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</si>
  <si>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</si>
  <si>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</si>
  <si>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</si>
  <si>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</si>
  <si>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</si>
  <si>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</si>
  <si>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</si>
  <si>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</si>
  <si>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</si>
  <si>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</si>
  <si>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</si>
  <si>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</si>
  <si>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</si>
  <si>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</si>
  <si>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</si>
  <si>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</si>
  <si>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</si>
  <si>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</si>
  <si>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</si>
  <si>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</si>
  <si>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</si>
  <si>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</si>
  <si>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</si>
  <si>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</si>
  <si>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</si>
  <si>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</si>
  <si>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</si>
  <si>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</si>
  <si>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</si>
  <si>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</si>
  <si>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</si>
  <si>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</si>
  <si>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</si>
  <si>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</si>
  <si>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</si>
  <si>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</si>
  <si>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</si>
  <si>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</si>
  <si>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</si>
  <si>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</si>
  <si>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</si>
  <si>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</si>
  <si>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</si>
  <si>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</si>
  <si>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</si>
  <si>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</si>
  <si>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</si>
  <si>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{b4945b3d-16c0-4498-8618-c8da94ead35b}</t>
  </si>
  <si>
    <t>2</t>
  </si>
  <si>
    <t>02</t>
  </si>
  <si>
    <t>Vedlejší a ostatní náklady</t>
  </si>
  <si>
    <t>{a99f89ed-0028-4cd9-8e8d-07cf99eef948}</t>
  </si>
  <si>
    <t>KRYCÍ LIST SOUPISU PRACÍ</t>
  </si>
  <si>
    <t>Objekt:</t>
  </si>
  <si>
    <t>01 - Sezemice, Tyršovo nám. odlehčení z OK 2A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</si>
  <si>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</si>
  <si>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</si>
  <si>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</si>
  <si>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</si>
  <si>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</si>
  <si>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</si>
  <si>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</si>
  <si>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</si>
  <si>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</si>
  <si>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</si>
  <si>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</si>
  <si>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</si>
  <si>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</si>
  <si>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</si>
  <si>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</si>
  <si>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</si>
  <si>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</si>
  <si>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</si>
  <si>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</si>
  <si>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</si>
  <si>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</si>
  <si>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</si>
  <si>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</si>
  <si>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</si>
  <si>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</si>
  <si>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</si>
  <si>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</si>
  <si>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</si>
  <si>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</si>
  <si>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</si>
  <si>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</si>
  <si>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</si>
  <si>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</si>
  <si>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</si>
  <si>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</si>
  <si>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m2</t>
  </si>
  <si>
    <t>CS ÚRS 2024 01</t>
  </si>
  <si>
    <t>4</t>
  </si>
  <si>
    <t>-2004937376</t>
  </si>
  <si>
    <t>VV</t>
  </si>
  <si>
    <t>příl. D.1.03</t>
  </si>
  <si>
    <t>délky dle tabulky kubatur</t>
  </si>
  <si>
    <t>2,0*1,5</t>
  </si>
  <si>
    <t>113106193</t>
  </si>
  <si>
    <t>Rozebrání dlažeb vozovek a ploch s přemístěním hmot na skládku na vzdálenost do 3 m nebo s naložením na dopravní prostředek, s jakoukoliv výplní spár ručně z vegetační dlažby s ložem z kameniva betonové</t>
  </si>
  <si>
    <t>-1792150269</t>
  </si>
  <si>
    <t>29,7*1,5</t>
  </si>
  <si>
    <t>3</t>
  </si>
  <si>
    <t>113106211</t>
  </si>
  <si>
    <t>Rozebrání dlažeb vozovek a ploch s přemístěním hmot na skládku na vzdálenost do 3 m nebo s naložením na dopravní prostředek, s jakoukoliv výplní spár strojně plochy jednotlivě přes 50 m2 do 200 m2 z velkých kostek s ložem z kameniva</t>
  </si>
  <si>
    <t>1597699849</t>
  </si>
  <si>
    <t>(2,2+2,0+29,7)*3,0</t>
  </si>
  <si>
    <t>113107165</t>
  </si>
  <si>
    <t>Odstranění podkladů nebo krytů strojně plochy jednotlivě přes 50 m2 do 200 m2 s přemístěním hmot na skládku na vzdálenost do 20 m nebo s naložením na dopravní prostředek z kameniva hrubého drceného, o tl. vrstvy přes 400 do 500 mm</t>
  </si>
  <si>
    <t>-1914144551</t>
  </si>
  <si>
    <t>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</si>
  <si>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</si>
  <si>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</si>
  <si>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-1702030802</t>
  </si>
  <si>
    <t>2,0*1,5 "zámková dlažba</t>
  </si>
  <si>
    <t>2,0*1,4 "asf</t>
  </si>
  <si>
    <t>Součet</t>
  </si>
  <si>
    <t>6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</si>
  <si>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</si>
  <si>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</si>
  <si>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-751376694</t>
  </si>
  <si>
    <t>29,7*1,5 "tvárnice</t>
  </si>
  <si>
    <t>7</t>
  </si>
  <si>
    <t>113107331</t>
  </si>
  <si>
    <t>Odstranění podkladů nebo krytů strojně plochy jednotlivě do 50 m2 s přemístěním hmot na skládku na vzdálenost do 3 m nebo s naložením na dopravní prostředek z betonu prostého, o tl. vrstvy přes 100 do 150 mm</t>
  </si>
  <si>
    <t>-1076305827</t>
  </si>
  <si>
    <t>8</t>
  </si>
  <si>
    <t>113107341</t>
  </si>
  <si>
    <t>Odstranění podkladů nebo krytů strojně plochy jednotlivě do 50 m2 s přemístěním hmot na skládku na vzdálenost do 3 m nebo s naložením na dopravní prostředek živičných, o tl. vrstvy do 50 mm</t>
  </si>
  <si>
    <t>-451051453</t>
  </si>
  <si>
    <t>2,0*1,8 "asf</t>
  </si>
  <si>
    <t>9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</si>
  <si>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</si>
  <si>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</si>
  <si>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1414654263</t>
  </si>
  <si>
    <t>10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</si>
  <si>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</si>
  <si>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</si>
  <si>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</si>
  <si>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-1295562153</t>
  </si>
  <si>
    <t>2,2+2,0+29,7</t>
  </si>
  <si>
    <t>11</t>
  </si>
  <si>
    <t>115101201</t>
  </si>
  <si>
    <t>Čerpání vody na dopravní výšku do 10 m s uvažovaným průměrným přítokem do 500 l/min</t>
  </si>
  <si>
    <t>hod</t>
  </si>
  <si>
    <t>-991693378</t>
  </si>
  <si>
    <t>P</t>
  </si>
  <si>
    <t>Poznámka k položce:_x000d_
Předpoklad rychlosti výstavby 10,0 m/den</t>
  </si>
  <si>
    <t>35,9/10,0*24</t>
  </si>
  <si>
    <t>115101301</t>
  </si>
  <si>
    <t>Pohotovost záložní čerpací soupravy pro dopravní výšku do 10 m s uvažovaným průměrným přítokem do 500 l/min</t>
  </si>
  <si>
    <t>den</t>
  </si>
  <si>
    <t>533931720</t>
  </si>
  <si>
    <t>35,9/10,0</t>
  </si>
  <si>
    <t>13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</si>
  <si>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</si>
  <si>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</si>
  <si>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743342719</t>
  </si>
  <si>
    <t>1*1,4</t>
  </si>
  <si>
    <t>14</t>
  </si>
  <si>
    <t>121151113</t>
  </si>
  <si>
    <t>Sejmutí ornice strojně při souvislé ploše přes 100 do 500 m2, tl. vrstvy do 200 mm</t>
  </si>
  <si>
    <t>-1974053088</t>
  </si>
  <si>
    <t>2,2*1,5</t>
  </si>
  <si>
    <t>15</t>
  </si>
  <si>
    <t>130001101</t>
  </si>
  <si>
    <t>Příplatek k cenám hloubených vykopávek za ztížení vykopávky v blízkosti podzemního vedení nebo výbušnin pro jakoukoliv třídu horniny</t>
  </si>
  <si>
    <t>m3</t>
  </si>
  <si>
    <t>-1211901105</t>
  </si>
  <si>
    <t>(1)*2*0,5*1,4*(1,88+0,15)</t>
  </si>
  <si>
    <t>16</t>
  </si>
  <si>
    <t>132254203</t>
  </si>
  <si>
    <t>Hloubení zapažených rýh šířky přes 800 do 2 000 mm strojně s urovnáním dna do předepsaného profilu a spádu v hornině třídy těžitelnosti I skupiny 3 přes 50 do 100 m3</t>
  </si>
  <si>
    <t>1039195860</t>
  </si>
  <si>
    <t>D.1.03</t>
  </si>
  <si>
    <t>dle tabulky kubatur</t>
  </si>
  <si>
    <t>50% výkopu</t>
  </si>
  <si>
    <t>82,71*0,5</t>
  </si>
  <si>
    <t>35,9*((0,2+0,1)/2*1,5)*0,5</t>
  </si>
  <si>
    <t>-35,9*PI*0,405*0,405*0,5 "odečet potrubí</t>
  </si>
  <si>
    <t>-PI*0,62*0,62*1,8*0,5 "odečet šachty</t>
  </si>
  <si>
    <t>17</t>
  </si>
  <si>
    <t>132354203</t>
  </si>
  <si>
    <t>Hloubení zapažených rýh šířky přes 800 do 2 000 mm strojně s urovnáním dna do předepsaného profilu a spádu v hornině třídy těžitelnosti II skupiny 4 přes 50 do 100 m3</t>
  </si>
  <si>
    <t>-53842402</t>
  </si>
  <si>
    <t>18</t>
  </si>
  <si>
    <t>151811132</t>
  </si>
  <si>
    <t>Zřízení pažicích boxů pro pažení a rozepření stěn rýh podzemního vedení hloubka výkopu do 4 m, šířka přes 1,2 do 2,5 m</t>
  </si>
  <si>
    <t>-229136918</t>
  </si>
  <si>
    <t>134,94</t>
  </si>
  <si>
    <t>19</t>
  </si>
  <si>
    <t>151811232</t>
  </si>
  <si>
    <t>Odstranění pažicích boxů pro pažení a rozepření stěn rýh podzemního vedení hloubka výkopu do 4 m, šířka přes 1,2 do 2,5 m</t>
  </si>
  <si>
    <t>1472276006</t>
  </si>
  <si>
    <t>20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</si>
  <si>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</si>
  <si>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</si>
  <si>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49434541</t>
  </si>
  <si>
    <t>zemina na meziskládku a zpět</t>
  </si>
  <si>
    <t>4,22*2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</si>
  <si>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</si>
  <si>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</si>
  <si>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-1335513100</t>
  </si>
  <si>
    <t>přebytečná zemina</t>
  </si>
  <si>
    <t>35,057</t>
  </si>
  <si>
    <t>-4,22</t>
  </si>
  <si>
    <t>22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</si>
  <si>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</si>
  <si>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</si>
  <si>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-1494637156</t>
  </si>
  <si>
    <t>4 příplatky</t>
  </si>
  <si>
    <t>30,837</t>
  </si>
  <si>
    <t>23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</si>
  <si>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</si>
  <si>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</si>
  <si>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-2119421393</t>
  </si>
  <si>
    <t>24</t>
  </si>
  <si>
    <t>162751139</t>
  </si>
  <si>
    <t xml:space="preserve"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</t>
  </si>
  <si>
    <t>-1365915612</t>
  </si>
  <si>
    <t>35,057*4</t>
  </si>
  <si>
    <t>25</t>
  </si>
  <si>
    <t>167151101</t>
  </si>
  <si>
    <t>Nakládání, skládání a překládání neulehlého výkopku nebo sypaniny strojně nakládání, množství do 100 m3, z horniny třídy těžitelnosti I, skupiny 1 až 3</t>
  </si>
  <si>
    <t>1709779723</t>
  </si>
  <si>
    <t>zemina z meziskládky</t>
  </si>
  <si>
    <t>4,22</t>
  </si>
  <si>
    <t>26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</si>
  <si>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</si>
  <si>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</si>
  <si>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</si>
  <si>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</si>
  <si>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-859554029</t>
  </si>
  <si>
    <t>30,837*1,8</t>
  </si>
  <si>
    <t>35,057*1,8</t>
  </si>
  <si>
    <t>27</t>
  </si>
  <si>
    <t>174101101</t>
  </si>
  <si>
    <t>Zásyp sypaninou z jakékoliv horniny strojně s uložením výkopku ve vrstvách se zhutněním jam, šachet, rýh nebo kolem objektů v těchto vykopávkách</t>
  </si>
  <si>
    <t>-1399254279</t>
  </si>
  <si>
    <t>4,22 "zemina z výkopu</t>
  </si>
  <si>
    <t>29,97 "náhrada výkopku</t>
  </si>
  <si>
    <t>28</t>
  </si>
  <si>
    <t>M</t>
  </si>
  <si>
    <t>58331202r</t>
  </si>
  <si>
    <t>štěrkodrť netříděná do 100mm</t>
  </si>
  <si>
    <t>651686394</t>
  </si>
  <si>
    <t>29,97*2,0</t>
  </si>
  <si>
    <t>29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</si>
  <si>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</si>
  <si>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</si>
  <si>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-2085771909</t>
  </si>
  <si>
    <t>32,04</t>
  </si>
  <si>
    <t>30</t>
  </si>
  <si>
    <t>58331200</t>
  </si>
  <si>
    <t>štěrkopísek netříděný</t>
  </si>
  <si>
    <t>2003728370</t>
  </si>
  <si>
    <t>Poznámka k položce:_x000d_
hmotnost 2t/m2</t>
  </si>
  <si>
    <t>32,04*2 'Přepočtené koeficientem množství</t>
  </si>
  <si>
    <t>31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</si>
  <si>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</si>
  <si>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</si>
  <si>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2074570572</t>
  </si>
  <si>
    <t>2,2*2,0</t>
  </si>
  <si>
    <t>32</t>
  </si>
  <si>
    <t>181351003</t>
  </si>
  <si>
    <t>Rozprostření a urovnání ornice v rovině nebo ve svahu sklonu do 1:5 strojně při souvislé ploše do 100 m2, tl. vrstvy do 200 mm</t>
  </si>
  <si>
    <t>1381984667</t>
  </si>
  <si>
    <t>dle položky sejmutí ornice</t>
  </si>
  <si>
    <t>33</t>
  </si>
  <si>
    <t>181451121</t>
  </si>
  <si>
    <t>Založení trávníku na půdě předem připravené plochy přes 1000 m2 výsevem včetně utažení lučního v rovině nebo na svahu do 1:5</t>
  </si>
  <si>
    <t>1903404666</t>
  </si>
  <si>
    <t>3,3+4,4</t>
  </si>
  <si>
    <t>34</t>
  </si>
  <si>
    <t>00572472</t>
  </si>
  <si>
    <t>osivo směs travní krajinná-rovinná</t>
  </si>
  <si>
    <t>kg</t>
  </si>
  <si>
    <t>1237314058</t>
  </si>
  <si>
    <t>7,7*0,02</t>
  </si>
  <si>
    <t>35</t>
  </si>
  <si>
    <t>182313101</t>
  </si>
  <si>
    <t>Vyplnění otvorů ornicí v mřížovinových nebo vylehčených tvárnicích nebo panelech pro jakýkoliv tvar a velikost otvorů</t>
  </si>
  <si>
    <t>-1760811953</t>
  </si>
  <si>
    <t>36</t>
  </si>
  <si>
    <t>10364101</t>
  </si>
  <si>
    <t>zemina pro terénní úpravy - ornice</t>
  </si>
  <si>
    <t>1388673494</t>
  </si>
  <si>
    <t>44,55*0,08*1,7*0,5</t>
  </si>
  <si>
    <t>Zakládání</t>
  </si>
  <si>
    <t>37</t>
  </si>
  <si>
    <t>211531111</t>
  </si>
  <si>
    <t>Výplň kamenivem do rýh odvodňovacích žeber nebo trativodů bez zhutnění, s úpravou povrchu výplně kamenivem hrubým drceným frakce 16 až 63 mm</t>
  </si>
  <si>
    <t>685639167</t>
  </si>
  <si>
    <t>35,9*((0,2+0,1)/2*1,5)</t>
  </si>
  <si>
    <t>38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</si>
  <si>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</si>
  <si>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</si>
  <si>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-1296368865</t>
  </si>
  <si>
    <t>Svislé a kompletní konstrukce</t>
  </si>
  <si>
    <t>39</t>
  </si>
  <si>
    <t>359901111</t>
  </si>
  <si>
    <t>Vyčištění stok jakékoliv výšky</t>
  </si>
  <si>
    <t>2141598646</t>
  </si>
  <si>
    <t>40</t>
  </si>
  <si>
    <t>359901211</t>
  </si>
  <si>
    <t>Monitoring stok (kamerový systém) jakékoli výšky nová kanalizace</t>
  </si>
  <si>
    <t>2068465273</t>
  </si>
  <si>
    <t>Vodorovné konstrukce</t>
  </si>
  <si>
    <t>41</t>
  </si>
  <si>
    <t>451573111</t>
  </si>
  <si>
    <t>Lože pod potrubí, stoky a drobné objekty v otevřeném výkopu z písku a štěrkopísku do 63 mm</t>
  </si>
  <si>
    <t>-264541344</t>
  </si>
  <si>
    <t>D.1.3</t>
  </si>
  <si>
    <t>4,77</t>
  </si>
  <si>
    <t>42</t>
  </si>
  <si>
    <t>452112112</t>
  </si>
  <si>
    <t>Osazení betonových dílců prstenců nebo rámů pod poklopy a mříže, výšky do 100 mm</t>
  </si>
  <si>
    <t>kus</t>
  </si>
  <si>
    <t>-817068588</t>
  </si>
  <si>
    <t>43</t>
  </si>
  <si>
    <t>55.BUP10A</t>
  </si>
  <si>
    <t>Betonová uliční vpusť, vyrovnávací prstenec, 10A pod mříže 500x500</t>
  </si>
  <si>
    <t>121075804</t>
  </si>
  <si>
    <t>44</t>
  </si>
  <si>
    <t>452112122</t>
  </si>
  <si>
    <t>Osazení betonových dílců prstenců nebo rámů pod poklopy a mříže, výšky přes 100 do 200 mm</t>
  </si>
  <si>
    <t>-908917619</t>
  </si>
  <si>
    <t>45</t>
  </si>
  <si>
    <t>59224188</t>
  </si>
  <si>
    <t>prstenec šachtový vyrovnávací betonový 625x120x120mm</t>
  </si>
  <si>
    <t>-391688235</t>
  </si>
  <si>
    <t>46</t>
  </si>
  <si>
    <t>452311121</t>
  </si>
  <si>
    <t>Podkladní a zajišťovací konstrukce z betonu prostého v otevřeném výkopu bez zvýšených nároků na prostředí desky pod potrubí, stoky a drobné objekty z betonu tř. C 8/10</t>
  </si>
  <si>
    <t>1089158797</t>
  </si>
  <si>
    <t>pod šachty</t>
  </si>
  <si>
    <t>1*PI*0,8*0,8*0,1</t>
  </si>
  <si>
    <t>Komunikace pozemní</t>
  </si>
  <si>
    <t>47</t>
  </si>
  <si>
    <t>564851011</t>
  </si>
  <si>
    <t>Podklad ze štěrkodrti ŠD s rozprostřením a zhutněním plochy jednotlivě do 100 m2, po zhutnění tl. 150 mm</t>
  </si>
  <si>
    <t>-1309068809</t>
  </si>
  <si>
    <t>48</t>
  </si>
  <si>
    <t>564861011</t>
  </si>
  <si>
    <t>Podklad ze štěrkodrti ŠD s rozprostřením a zhutněním plochy jednotlivě do 100 m2, po zhutnění tl. 200 mm</t>
  </si>
  <si>
    <t>1366040268</t>
  </si>
  <si>
    <t>49</t>
  </si>
  <si>
    <t>564861111</t>
  </si>
  <si>
    <t>Podklad ze štěrkodrti ŠD s rozprostřením a zhutněním plochy přes 100 m2, po zhutnění tl. 200 mm</t>
  </si>
  <si>
    <t>-2102958272</t>
  </si>
  <si>
    <t>50</t>
  </si>
  <si>
    <t>564871014</t>
  </si>
  <si>
    <t>Podklad ze štěrkodrti ŠD s rozprostřením a zhutněním plochy jednotlivě do 100 m2, po zhutnění tl. 280 mm</t>
  </si>
  <si>
    <t>1751786450</t>
  </si>
  <si>
    <t>51</t>
  </si>
  <si>
    <t>565155101</t>
  </si>
  <si>
    <t>Asfaltový beton vrstva podkladní ACP 16 (obalované kamenivo střednězrnné - OKS) s rozprostřením a zhutněním v pruhu šířky do 1,5 m, po zhutnění tl. 70 mm</t>
  </si>
  <si>
    <t>748556656</t>
  </si>
  <si>
    <t>DLE ČSN EN 13108-1</t>
  </si>
  <si>
    <t>52</t>
  </si>
  <si>
    <t>567122112</t>
  </si>
  <si>
    <t>Podklad ze směsi stmelené cementem SC bez dilatačních spár, s rozprostřením a zhutněním SC C 8/10 (KSC I), po zhutnění tl. 130 mm</t>
  </si>
  <si>
    <t>370389464</t>
  </si>
  <si>
    <t>53</t>
  </si>
  <si>
    <t>567142111</t>
  </si>
  <si>
    <t>Podklad ze směsi stmelené cementem SC bez dilatačních spár, s rozprostřením a zhutněním SC C 8/10 (KSC I), po zhutnění tl. 210 mm</t>
  </si>
  <si>
    <t>-1607529281</t>
  </si>
  <si>
    <t>54</t>
  </si>
  <si>
    <t>573111112</t>
  </si>
  <si>
    <t>Postřik infiltrační PI z asfaltu silničního s posypem kamenivem, v množství 1,00 kg/m2</t>
  </si>
  <si>
    <t>489140580</t>
  </si>
  <si>
    <t>55</t>
  </si>
  <si>
    <t>573211107</t>
  </si>
  <si>
    <t>Postřik spojovací PS bez posypu kamenivem z asfaltu silničního, v množství 0,30 kg/m2</t>
  </si>
  <si>
    <t>-823434570</t>
  </si>
  <si>
    <t>56</t>
  </si>
  <si>
    <t>577134111</t>
  </si>
  <si>
    <t>Asfaltový beton vrstva obrusná ACO 11 (ABS) s rozprostřením a se zhutněním z nemodifikovaného asfaltu v pruhu šířky do 3 m tř. I (ACO 11+), po zhutnění tl. 40 mm</t>
  </si>
  <si>
    <t>1610502208</t>
  </si>
  <si>
    <t>57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</si>
  <si>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</si>
  <si>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</si>
  <si>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-1456787523</t>
  </si>
  <si>
    <t>z rozebraných kostek</t>
  </si>
  <si>
    <t>58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</si>
  <si>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</si>
  <si>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</t>
  </si>
  <si>
    <t>924662638</t>
  </si>
  <si>
    <t>2,0*1,5 "z rozebrané dlažby</t>
  </si>
  <si>
    <t>59</t>
  </si>
  <si>
    <t>596412210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</si>
  <si>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</si>
  <si>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136224637</t>
  </si>
  <si>
    <t>60</t>
  </si>
  <si>
    <t>59246016</t>
  </si>
  <si>
    <t>dlažba plošná vegetační betonová 600x400mm tl 80mm přírodní</t>
  </si>
  <si>
    <t>647950743</t>
  </si>
  <si>
    <t>náhrada 20%</t>
  </si>
  <si>
    <t>44,55*0,2</t>
  </si>
  <si>
    <t>Trubní vedení</t>
  </si>
  <si>
    <t>61</t>
  </si>
  <si>
    <t>810441811</t>
  </si>
  <si>
    <t>Bourání stávajícího potrubí z betonu v otevřeném výkopu DN přes 400 do 600</t>
  </si>
  <si>
    <t>823221490</t>
  </si>
  <si>
    <t>62</t>
  </si>
  <si>
    <t>871313123</t>
  </si>
  <si>
    <t>Montáž kanalizačního potrubí z tvrdého PVC-U hladkého plnostěnného tuhost SN 12 DN 160</t>
  </si>
  <si>
    <t>44661380</t>
  </si>
  <si>
    <t>63</t>
  </si>
  <si>
    <t>28612001r</t>
  </si>
  <si>
    <t xml:space="preserve">trubka kanalizační PVC plnostěnná  DN 160x1000mm SN12</t>
  </si>
  <si>
    <t>1246084037</t>
  </si>
  <si>
    <t>2*1,03 'Přepočtené koeficientem množství</t>
  </si>
  <si>
    <t>64</t>
  </si>
  <si>
    <t>871420320</t>
  </si>
  <si>
    <t>Montáž kanalizačního potrubí z polypropylenu PP hladkého plnostěnného SN 12 DN 500</t>
  </si>
  <si>
    <t>-179212871</t>
  </si>
  <si>
    <t>65</t>
  </si>
  <si>
    <t>28614271r</t>
  </si>
  <si>
    <t xml:space="preserve">trubka kanalizační PP plnostěnná  DN 500x6000mm SN12</t>
  </si>
  <si>
    <t>-2112596162</t>
  </si>
  <si>
    <t>Poznámka k položce:_x000d_
ztratné 1,5%</t>
  </si>
  <si>
    <t>37,9*1,015 'Přepočtené koeficientem množství</t>
  </si>
  <si>
    <t>66</t>
  </si>
  <si>
    <t>877310310</t>
  </si>
  <si>
    <t>Montáž tvarovek na kanalizačním plastovém potrubí z PP nebo PVC-U hladkého plnostěnného kolen, víček nebo hrdlových uzávěrů DN 150</t>
  </si>
  <si>
    <t>1231270367</t>
  </si>
  <si>
    <t>67</t>
  </si>
  <si>
    <t>28612201</t>
  </si>
  <si>
    <t>koleno kanalizační plastové PVC KG DN 160/30° SN12/16</t>
  </si>
  <si>
    <t>-310225029</t>
  </si>
  <si>
    <t>68</t>
  </si>
  <si>
    <t>28612202</t>
  </si>
  <si>
    <t>koleno kanalizační plastové PVC KG DN 160/45° SN12/16</t>
  </si>
  <si>
    <t>1875839102</t>
  </si>
  <si>
    <t>69</t>
  </si>
  <si>
    <t>877420320</t>
  </si>
  <si>
    <t>Montáž tvarovek na kanalizačním plastovém potrubí z PP nebo PVC-U hladkého plnostěnného odboček DN 500</t>
  </si>
  <si>
    <t>-1683501325</t>
  </si>
  <si>
    <t>70</t>
  </si>
  <si>
    <t>28654455</t>
  </si>
  <si>
    <t>odbočka kanalizační PP 45° DN 500/160</t>
  </si>
  <si>
    <t>-1653999336</t>
  </si>
  <si>
    <t>71</t>
  </si>
  <si>
    <t>890411811</t>
  </si>
  <si>
    <t>Bourání šachet a jímek ručně velikosti obestavěného prostoru do 1,5 m3 z prefabrikovaných skruží</t>
  </si>
  <si>
    <t>43560406</t>
  </si>
  <si>
    <t>PI*0,5*0,5*1,96</t>
  </si>
  <si>
    <t>PI*0,225*0,225*1,0</t>
  </si>
  <si>
    <t>72</t>
  </si>
  <si>
    <t>891422421</t>
  </si>
  <si>
    <t>Montáž kanalizačních armatur na potrubí koncových klapek PE-HD na kolmou stěnu DN 500</t>
  </si>
  <si>
    <t>1511218820</t>
  </si>
  <si>
    <t>73</t>
  </si>
  <si>
    <t>42285012</t>
  </si>
  <si>
    <t>klapka koncová PE-HD na kolmou betonovou stěnu DN 500</t>
  </si>
  <si>
    <t>787970300</t>
  </si>
  <si>
    <t>74</t>
  </si>
  <si>
    <t>892422121</t>
  </si>
  <si>
    <t>Tlakové zkoušky vzduchem těsnícími vaky ucpávkovými DN 500</t>
  </si>
  <si>
    <t>úsek</t>
  </si>
  <si>
    <t>341473012</t>
  </si>
  <si>
    <t>75</t>
  </si>
  <si>
    <t>894201161</t>
  </si>
  <si>
    <t>Ostatní konstrukce na trubním vedení z prostého betonu dno šachet tloušťky přes 200 mm z betonu se zvýšenými nároky na prostředí tř. C 30/37</t>
  </si>
  <si>
    <t>98237003</t>
  </si>
  <si>
    <t>1,5 "dobotenovaní otvoru u napojení do st. komory</t>
  </si>
  <si>
    <t>76</t>
  </si>
  <si>
    <t>894412411</t>
  </si>
  <si>
    <t>Osazení betonových nebo železobetonových dílců pro šachty skruží přechodových</t>
  </si>
  <si>
    <t>603992052</t>
  </si>
  <si>
    <t>77</t>
  </si>
  <si>
    <t>59224168</t>
  </si>
  <si>
    <t>skruž betonová přechodová 62,5/100x60x12cm stupadla poplastovaná kapsová</t>
  </si>
  <si>
    <t>-26779589</t>
  </si>
  <si>
    <t>78</t>
  </si>
  <si>
    <t>894414111</t>
  </si>
  <si>
    <t>Osazení betonových nebo železobetonových dílců pro šachty skruží základových (dno)</t>
  </si>
  <si>
    <t>-758492327</t>
  </si>
  <si>
    <t>79</t>
  </si>
  <si>
    <t>59224338</t>
  </si>
  <si>
    <t>dno betonové šachty DN 1000 kanalizační výšky 80cm</t>
  </si>
  <si>
    <t>-87744976</t>
  </si>
  <si>
    <t>80</t>
  </si>
  <si>
    <t>59224348</t>
  </si>
  <si>
    <t>těsnění elastomerové pro spojení šachetních dílů DN 1000</t>
  </si>
  <si>
    <t>824562718</t>
  </si>
  <si>
    <t>81</t>
  </si>
  <si>
    <t>895941301</t>
  </si>
  <si>
    <t>Osazení vpusti uliční z betonových dílců DN 450 dno s výtokem</t>
  </si>
  <si>
    <t>-1670512027</t>
  </si>
  <si>
    <t>82</t>
  </si>
  <si>
    <t>59224496r</t>
  </si>
  <si>
    <t>vpusť uliční DN 450 s odtokem 150mm 450/380x50mm</t>
  </si>
  <si>
    <t>-666015391</t>
  </si>
  <si>
    <t>83</t>
  </si>
  <si>
    <t>895941313</t>
  </si>
  <si>
    <t>Osazení vpusti uliční z betonových dílců DN 450 skruž horní 295 mm</t>
  </si>
  <si>
    <t>-1302910525</t>
  </si>
  <si>
    <t>84</t>
  </si>
  <si>
    <t>59223857</t>
  </si>
  <si>
    <t>skruž betonová horní pro uliční vpusť 450x295x50mm</t>
  </si>
  <si>
    <t>-1466217832</t>
  </si>
  <si>
    <t>85</t>
  </si>
  <si>
    <t>895941322</t>
  </si>
  <si>
    <t>Osazení vpusti uliční z betonových dílců DN 450 skruž středová 295 mm</t>
  </si>
  <si>
    <t>1987836264</t>
  </si>
  <si>
    <t>86</t>
  </si>
  <si>
    <t>59223862</t>
  </si>
  <si>
    <t>skruž betonová středová pro uliční vpusť 450x295x50mm</t>
  </si>
  <si>
    <t>506056748</t>
  </si>
  <si>
    <t>87</t>
  </si>
  <si>
    <t>899101211</t>
  </si>
  <si>
    <t>Demontáž poklopů litinových a ocelových včetně rámů, hmotnosti jednotlivě do 50 kg</t>
  </si>
  <si>
    <t>-597331278</t>
  </si>
  <si>
    <t>88</t>
  </si>
  <si>
    <t>899131121</t>
  </si>
  <si>
    <t>Osazení samonivelačního poklopu v komunikaci za finišerem do čerstvého asfaltu s ošetřením podkladních vrstev hloubky do 25 cm</t>
  </si>
  <si>
    <t>2025030875</t>
  </si>
  <si>
    <t>89</t>
  </si>
  <si>
    <t>55.KDM82B</t>
  </si>
  <si>
    <t>Kanalizační poklop Europa 8, rám samonivelační, bez vybrání pro lapač, D 400 s odvětráním</t>
  </si>
  <si>
    <t>745903148</t>
  </si>
  <si>
    <t>90</t>
  </si>
  <si>
    <t>899201211</t>
  </si>
  <si>
    <t>Demontáž mříží litinových včetně rámů, hmotnosti jednotlivě do 50 kg</t>
  </si>
  <si>
    <t>-545174164</t>
  </si>
  <si>
    <t>91</t>
  </si>
  <si>
    <t>899204112</t>
  </si>
  <si>
    <t>Osazení mříží litinových včetně rámů a košů na bahno pro třídu zatížení D400, E600</t>
  </si>
  <si>
    <t>262018075</t>
  </si>
  <si>
    <t>92</t>
  </si>
  <si>
    <t>55.KM05</t>
  </si>
  <si>
    <t>Vtoková mříž Standard, 500x500, rám litinový v.160mm, D 400 rovná š.35mm</t>
  </si>
  <si>
    <t>1414571958</t>
  </si>
  <si>
    <t>93</t>
  </si>
  <si>
    <t>899722114</t>
  </si>
  <si>
    <t>Krytí potrubí z plastů výstražnou fólií z PVC šířky přes 34 do 40 cm</t>
  </si>
  <si>
    <t>-179062829</t>
  </si>
  <si>
    <t>94</t>
  </si>
  <si>
    <t>899910201</t>
  </si>
  <si>
    <t>Výplň potrubí trub betonových, litinových nebo kameninových cementopopílkovou suspenzí spádem, délky do 50 m</t>
  </si>
  <si>
    <t>-851909540</t>
  </si>
  <si>
    <t>(PI*2,0*(0,3*0,3-0,225*0,225))</t>
  </si>
  <si>
    <t>Ostatní konstrukce a práce, bourání</t>
  </si>
  <si>
    <t>95</t>
  </si>
  <si>
    <t>916241113</t>
  </si>
  <si>
    <t>Osazení obrubníku kamenného se zřízením lože, s vyplněním a zatřením spár cementovou maltou ležatého s boční opěrou z betonu prostého, do lože z betonu prostého</t>
  </si>
  <si>
    <t>60005933</t>
  </si>
  <si>
    <t>96</t>
  </si>
  <si>
    <t>58380002r</t>
  </si>
  <si>
    <t>obrubník kamenný žulový přímý 800x300x240mm</t>
  </si>
  <si>
    <t>1239368976</t>
  </si>
  <si>
    <t>Poznámka k položce:_x000d_
Hmotnost: 200 kg/bm</t>
  </si>
  <si>
    <t>náhrada 25%</t>
  </si>
  <si>
    <t>33,9*0,25</t>
  </si>
  <si>
    <t>8,475*1,02 'Přepočtené koeficientem množství</t>
  </si>
  <si>
    <t>97</t>
  </si>
  <si>
    <t>919112233</t>
  </si>
  <si>
    <t>Řezání dilatačních spár v živičném krytu vytvoření komůrky pro těsnící zálivku šířky 20 mm, hloubky 40 mm</t>
  </si>
  <si>
    <t>1772877986</t>
  </si>
  <si>
    <t>2*2,0</t>
  </si>
  <si>
    <t>98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</si>
  <si>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</si>
  <si>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</si>
  <si>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-1634609527</t>
  </si>
  <si>
    <t>99</t>
  </si>
  <si>
    <t>919726203</t>
  </si>
  <si>
    <t>Geotextilie tkaná pro vyztužení, separaci nebo filtraci z polypropylenu, podélná pevnost v tahu přes 50 do 80 kN/m</t>
  </si>
  <si>
    <t>-794081191</t>
  </si>
  <si>
    <t>29,7*1,5 "pod tvárnice</t>
  </si>
  <si>
    <t>100</t>
  </si>
  <si>
    <t>919731122</t>
  </si>
  <si>
    <t>Zarovnání styčné plochy podkladu nebo krytu podél vybourané části komunikace nebo zpevněné plochy živičné tl. přes 50 do 100 mm</t>
  </si>
  <si>
    <t>940139864</t>
  </si>
  <si>
    <t>101</t>
  </si>
  <si>
    <t>919735112</t>
  </si>
  <si>
    <t>Řezání stávajícího živičného krytu nebo podkladu hloubky přes 50 do 100 mm</t>
  </si>
  <si>
    <t>-934330364</t>
  </si>
  <si>
    <t>102</t>
  </si>
  <si>
    <t>977213115</t>
  </si>
  <si>
    <t>Řezání trub betonových, železobetonových nebo kameninových kruhových kolmý řez DN 600</t>
  </si>
  <si>
    <t>410931066</t>
  </si>
  <si>
    <t>103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</si>
  <si>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</si>
  <si>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</si>
  <si>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821531000</t>
  </si>
  <si>
    <t>33,9*0,75</t>
  </si>
  <si>
    <t>104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</si>
  <si>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</si>
  <si>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</si>
  <si>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-1636048877</t>
  </si>
  <si>
    <t>44,55*0,8</t>
  </si>
  <si>
    <t>105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</si>
  <si>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</si>
  <si>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</si>
  <si>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834827124</t>
  </si>
  <si>
    <t>3,0</t>
  </si>
  <si>
    <t>106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</si>
  <si>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</si>
  <si>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</si>
  <si>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-959205933</t>
  </si>
  <si>
    <t>101,7</t>
  </si>
  <si>
    <t>997</t>
  </si>
  <si>
    <t>Přesun sutě</t>
  </si>
  <si>
    <t>107</t>
  </si>
  <si>
    <t>997221551</t>
  </si>
  <si>
    <t>Vodorovná doprava suti bez naložení, ale se složením a s hrubým urovnáním ze sypkých materiálů, na vzdálenost do 1 km</t>
  </si>
  <si>
    <t>1197145118</t>
  </si>
  <si>
    <t>76,275+1,682+19,602+0,91+0,274+0,616</t>
  </si>
  <si>
    <t>108</t>
  </si>
  <si>
    <t>997221559</t>
  </si>
  <si>
    <t>Vodorovná doprava suti bez naložení, ale se složením a s hrubým urovnáním Příplatek k ceně za každý další započatý 1 km přes 1 km</t>
  </si>
  <si>
    <t>-765909784</t>
  </si>
  <si>
    <t>13 příplateků</t>
  </si>
  <si>
    <t>13*99,39</t>
  </si>
  <si>
    <t>109</t>
  </si>
  <si>
    <t>997221561</t>
  </si>
  <si>
    <t>Vodorovná doprava suti bez naložení, ale se složením a s hrubým urovnáním z kusových materiálů, na vzdálenost do 1 km</t>
  </si>
  <si>
    <t>910025796</t>
  </si>
  <si>
    <t>11,583*0,2</t>
  </si>
  <si>
    <t>9,831*0,25</t>
  </si>
  <si>
    <t>25,13</t>
  </si>
  <si>
    <t>3,26</t>
  </si>
  <si>
    <t>110</t>
  </si>
  <si>
    <t>997221569</t>
  </si>
  <si>
    <t>825306409</t>
  </si>
  <si>
    <t>13 příplatků</t>
  </si>
  <si>
    <t>33,165*13</t>
  </si>
  <si>
    <t>111</t>
  </si>
  <si>
    <t>997221615</t>
  </si>
  <si>
    <t>Poplatek za uložení stavebního odpadu na skládce (skládkovné) z prostého betonu zatříděného do Katalogu odpadů pod kódem 17 01 01</t>
  </si>
  <si>
    <t>-169011861</t>
  </si>
  <si>
    <t>0,91</t>
  </si>
  <si>
    <t>112</t>
  </si>
  <si>
    <t>997221645</t>
  </si>
  <si>
    <t>Poplatek za uložení stavebního odpadu na skládce (skládkovné) asfaltového bez obsahu dehtu zatříděného do Katalogu odpadů pod kódem 17 03 02</t>
  </si>
  <si>
    <t>1783155894</t>
  </si>
  <si>
    <t>0,274+0,616</t>
  </si>
  <si>
    <t>113</t>
  </si>
  <si>
    <t>997221655</t>
  </si>
  <si>
    <t>-833727188</t>
  </si>
  <si>
    <t>76,275+1,682+19,602</t>
  </si>
  <si>
    <t>998</t>
  </si>
  <si>
    <t>Přesun hmot</t>
  </si>
  <si>
    <t>114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</si>
  <si>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</si>
  <si>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</si>
  <si>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-1746898717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</si>
  <si>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</si>
  <si>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</si>
  <si>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</si>
  <si>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</si>
  <si>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</si>
  <si>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</si>
  <si>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</si>
  <si>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</si>
  <si>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</si>
  <si>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</si>
  <si>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</si>
  <si>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</si>
  <si>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</si>
  <si>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</si>
  <si>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</si>
  <si>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</si>
  <si>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</si>
  <si>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</si>
  <si>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</si>
  <si>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</si>
  <si>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</si>
  <si>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</si>
  <si>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</si>
  <si>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</si>
  <si>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</si>
  <si>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D4</t>
  </si>
  <si>
    <t>VON 3: Ostatní náklady jinde neuvedené</t>
  </si>
  <si>
    <t>X6</t>
  </si>
  <si>
    <t>Vytýčení prostorové polohy stavebních objektů, vytýčení hranic pozemků, vytýčení obvodu staveniště</t>
  </si>
  <si>
    <t>X7</t>
  </si>
  <si>
    <t>Vytýčení stávajících inženýrských sítí, vč. kopání sond pro jejich zjištění, vč. ručních výkopů. Zajištění aktualizace vyjádření správců sítí k existenci sítí. Kontrola provedení křížení těchto sítí ze strany jejich provozovatelů.</t>
  </si>
  <si>
    <t>X8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</si>
  <si>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</si>
  <si>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</si>
  <si>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X9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</si>
  <si>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</si>
  <si>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</si>
  <si>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</si>
  <si>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X10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</si>
  <si>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</si>
  <si>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</si>
  <si>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X11</t>
  </si>
  <si>
    <t>Manipulační předpisy, prohlášení o shodě, tlakové zkoušky jinde neuvedené, provozní zkoušky, které budou prováděny za součinnosti obsluhy (zaškolování obsluhy).</t>
  </si>
  <si>
    <t>X12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</si>
  <si>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</si>
  <si>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</si>
  <si>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X13</t>
  </si>
  <si>
    <t>Vypracování geometrického plánu v celém rozsahu stavby</t>
  </si>
  <si>
    <t>Poznámka k položce:_x000d_
Poznámka k položce: Geometrický plán bude vypracován v 3 vyhotoveních v listinné podobě</t>
  </si>
  <si>
    <t>X14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</si>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</sst>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5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56</v>
      </c>
      <c r="AI60" s="42"/>
      <c r="AJ60" s="42"/>
      <c r="AK60" s="42"/>
      <c r="AL60" s="42"/>
      <c r="AM60" s="64" t="s">
        <v>57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56</v>
      </c>
      <c r="AI75" s="42"/>
      <c r="AJ75" s="42"/>
      <c r="AK75" s="42"/>
      <c r="AL75" s="42"/>
      <c r="AM75" s="64" t="s">
        <v>57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M24/008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Sezemice, Tyršovo nám. odlehčení z OK 2A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Sezemice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Tereza Hatková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4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24.75" customHeight="1">
      <c r="A95" s="119" t="s">
        <v>85</v>
      </c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Sezemice, Tyršovo ná...'!J30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'01 - Sezemice, Tyršovo ná...'!P126</f>
        <v>0</v>
      </c>
      <c r="AV95" s="128">
        <f>'01 - Sezemice, Tyršovo ná...'!J33</f>
        <v>0</v>
      </c>
      <c r="AW95" s="128">
        <f>'01 - Sezemice, Tyršovo ná...'!J34</f>
        <v>0</v>
      </c>
      <c r="AX95" s="128">
        <f>'01 - Sezemice, Tyršovo ná...'!J35</f>
        <v>0</v>
      </c>
      <c r="AY95" s="128">
        <f>'01 - Sezemice, Tyršovo ná...'!J36</f>
        <v>0</v>
      </c>
      <c r="AZ95" s="128">
        <f>'01 - Sezemice, Tyršovo ná...'!F33</f>
        <v>0</v>
      </c>
      <c r="BA95" s="128">
        <f>'01 - Sezemice, Tyršovo ná...'!F34</f>
        <v>0</v>
      </c>
      <c r="BB95" s="128">
        <f>'01 - Sezemice, Tyršovo ná...'!F35</f>
        <v>0</v>
      </c>
      <c r="BC95" s="128">
        <f>'01 - Sezemice, Tyršovo ná...'!F36</f>
        <v>0</v>
      </c>
      <c r="BD95" s="130">
        <f>'01 - Sezemice, Tyršovo ná...'!F37</f>
        <v>0</v>
      </c>
      <c r="BE95" s="7"/>
      <c r="BT95" s="131" t="s">
        <v>88</v>
      </c>
      <c r="BV95" s="131" t="s">
        <v>83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85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Vedlejší a ostatní 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32">
        <v>0</v>
      </c>
      <c r="AT96" s="133">
        <f>ROUND(SUM(AV96:AW96),2)</f>
        <v>0</v>
      </c>
      <c r="AU96" s="134">
        <f>'02 - Vedlejší a ostatní n...'!P124</f>
        <v>0</v>
      </c>
      <c r="AV96" s="133">
        <f>'02 - Vedlejší a ostatní n...'!J33</f>
        <v>0</v>
      </c>
      <c r="AW96" s="133">
        <f>'02 - Vedlejší a ostatní n...'!J34</f>
        <v>0</v>
      </c>
      <c r="AX96" s="133">
        <f>'02 - Vedlejší a ostatní n...'!J35</f>
        <v>0</v>
      </c>
      <c r="AY96" s="133">
        <f>'02 - Vedlejší a ostatní n...'!J36</f>
        <v>0</v>
      </c>
      <c r="AZ96" s="133">
        <f>'02 - Vedlejší a ostatní n...'!F33</f>
        <v>0</v>
      </c>
      <c r="BA96" s="133">
        <f>'02 - Vedlejší a ostatní n...'!F34</f>
        <v>0</v>
      </c>
      <c r="BB96" s="133">
        <f>'02 - Vedlejší a ostatní n...'!F35</f>
        <v>0</v>
      </c>
      <c r="BC96" s="133">
        <f>'02 - Vedlejší a ostatní n...'!F36</f>
        <v>0</v>
      </c>
      <c r="BD96" s="135">
        <f>'02 - Vedlejší a ostatní n...'!F37</f>
        <v>0</v>
      </c>
      <c r="BE96" s="7"/>
      <c r="BT96" s="131" t="s">
        <v>88</v>
      </c>
      <c r="BV96" s="131" t="s">
        <v>83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g7F/GSDJO5xid/ih98iKLNMkEvpfyeE1KUMm/EP1MkvYJrZpeBJ5kj/u4hvX/3L3b0G5LcGevYjqC8BFV7Ytog==" hashValue="mVkdWE4Sjcy034kMuxzY+blcMehJW10LyQwzElPcYh0OIXCV5l2HngljPiqska7I8j8d4xwkGvq+n1vMK0njy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ezemice, Tyršovo ná...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Sezemice, Tyršovo nám. odlehčení z OK 2A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40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ROUND((SUM(BE126:BE436)),  2)</f>
        <v>0</v>
      </c>
      <c r="G33" s="38"/>
      <c r="H33" s="38"/>
      <c r="I33" s="155">
        <v>0.20999999999999999</v>
      </c>
      <c r="J33" s="154">
        <f>ROUND(((SUM(BE126:BE436))*I33),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ROUND((SUM(BF126:BF436)),  2)</f>
        <v>0</v>
      </c>
      <c r="G34" s="38"/>
      <c r="H34" s="38"/>
      <c r="I34" s="155">
        <v>0.12</v>
      </c>
      <c r="J34" s="154">
        <f>ROUND(((SUM(BF126:BF436))*I34),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ROUND((SUM(BG126:BG436)),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ROUND((SUM(BH126:BH436)),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ROUND((SUM(BI126:BI436)),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Sezemice, Tyršovo nám. odlehčení z OK 2A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Sezemice, Tyršovo nám. odlehčení z OK 2A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Sezemice</v>
      </c>
      <c r="G89" s="40"/>
      <c r="H89" s="40"/>
      <c r="I89" s="32" t="s">
        <v>22</v>
      </c>
      <c r="J89" s="79" t="str">
        <f>IF(J12="","",J12)</f>
        <v>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32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Tereza Hatková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J255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J260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J263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J276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108</v>
      </c>
      <c r="E103" s="188"/>
      <c r="F103" s="188"/>
      <c r="G103" s="188"/>
      <c r="H103" s="188"/>
      <c r="I103" s="188"/>
      <c r="J103" s="189">
        <f>J335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109</v>
      </c>
      <c r="E104" s="188"/>
      <c r="F104" s="188"/>
      <c r="G104" s="188"/>
      <c r="H104" s="188"/>
      <c r="I104" s="188"/>
      <c r="J104" s="189">
        <f>J378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110</v>
      </c>
      <c r="E105" s="188"/>
      <c r="F105" s="188"/>
      <c r="G105" s="188"/>
      <c r="H105" s="188"/>
      <c r="I105" s="188"/>
      <c r="J105" s="189">
        <f>J408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111</v>
      </c>
      <c r="E106" s="188"/>
      <c r="F106" s="188"/>
      <c r="G106" s="188"/>
      <c r="H106" s="188"/>
      <c r="I106" s="188"/>
      <c r="J106" s="189">
        <f>J435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112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Sezemice, Tyršovo nám. odlehčení z OK 2A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01 - Sezemice, Tyršovo nám. odlehčení z OK 2A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Sezemice</v>
      </c>
      <c r="G120" s="40"/>
      <c r="H120" s="40"/>
      <c r="I120" s="32" t="s">
        <v>22</v>
      </c>
      <c r="J120" s="79" t="str">
        <f>IF(J12="","",J12)</f>
        <v>5. 4. 2024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Vodovody a kanalizace Pardubice, a.s.</v>
      </c>
      <c r="G122" s="40"/>
      <c r="H122" s="40"/>
      <c r="I122" s="32" t="s">
        <v>32</v>
      </c>
      <c r="J122" s="36" t="str">
        <f>E21</f>
        <v>Multiaqua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37</v>
      </c>
      <c r="J123" s="36" t="str">
        <f>E24</f>
        <v>Tereza Hatková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113</v>
      </c>
      <c r="D125" s="194" t="s">
        <v>66</v>
      </c>
      <c r="E125" s="194" t="s">
        <v>62</v>
      </c>
      <c r="F125" s="194" t="s">
        <v>63</v>
      </c>
      <c r="G125" s="194" t="s">
        <v>114</v>
      </c>
      <c r="H125" s="194" t="s">
        <v>115</v>
      </c>
      <c r="I125" s="194" t="s">
        <v>116</v>
      </c>
      <c r="J125" s="194" t="s">
        <v>99</v>
      </c>
      <c r="K125" s="195" t="s">
        <v>117</v>
      </c>
      <c r="L125" s="196"/>
      <c r="M125" s="100" t="s">
        <v>1</v>
      </c>
      <c r="N125" s="101" t="s">
        <v>45</v>
      </c>
      <c r="O125" s="101" t="s">
        <v>118</v>
      </c>
      <c r="P125" s="101" t="s">
        <v>119</v>
      </c>
      <c r="Q125" s="101" t="s">
        <v>120</v>
      </c>
      <c r="R125" s="101" t="s">
        <v>121</v>
      </c>
      <c r="S125" s="101" t="s">
        <v>122</v>
      </c>
      <c r="T125" s="102" t="s">
        <v>123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124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186.32360134999999</v>
      </c>
      <c r="S126" s="104"/>
      <c r="T126" s="200">
        <f>T127</f>
        <v>192.63586000000004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80</v>
      </c>
      <c r="AU126" s="17" t="s">
        <v>101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80</v>
      </c>
      <c r="E127" s="205" t="s">
        <v>125</v>
      </c>
      <c r="F127" s="205" t="s">
        <v>126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P128+P255+P260+P263+P276+P335+P378+P408+P435</f>
        <v>0</v>
      </c>
      <c r="Q127" s="210"/>
      <c r="R127" s="211">
        <f>R128+R255+R260+R263+R276+R335+R378+R408+R435</f>
        <v>186.32360134999999</v>
      </c>
      <c r="S127" s="210"/>
      <c r="T127" s="212">
        <f>T128+T255+T260+T263+T276+T335+T378+T408+T435</f>
        <v>192.63586000000004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88</v>
      </c>
      <c r="AT127" s="214" t="s">
        <v>80</v>
      </c>
      <c r="AU127" s="214" t="s">
        <v>81</v>
      </c>
      <c r="AY127" s="213" t="s">
        <v>127</v>
      </c>
      <c r="BK127" s="215">
        <f>BK128+BK255+BK260+BK263+BK276+BK335+BK378+BK408+BK435</f>
        <v>0</v>
      </c>
    </row>
    <row r="128" s="12" customFormat="1" ht="22.8" customHeight="1">
      <c r="A128" s="12"/>
      <c r="B128" s="202"/>
      <c r="C128" s="203"/>
      <c r="D128" s="204" t="s">
        <v>80</v>
      </c>
      <c r="E128" s="216" t="s">
        <v>88</v>
      </c>
      <c r="F128" s="216" t="s">
        <v>128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SUM(P129:P254)</f>
        <v>0</v>
      </c>
      <c r="Q128" s="210"/>
      <c r="R128" s="211">
        <f>SUM(R129:R254)</f>
        <v>127.18301339999999</v>
      </c>
      <c r="S128" s="210"/>
      <c r="T128" s="212">
        <f>SUM(T129:T254)</f>
        <v>164.14570000000003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88</v>
      </c>
      <c r="AT128" s="214" t="s">
        <v>80</v>
      </c>
      <c r="AU128" s="214" t="s">
        <v>88</v>
      </c>
      <c r="AY128" s="213" t="s">
        <v>127</v>
      </c>
      <c r="BK128" s="215">
        <f>SUM(BK129:BK254)</f>
        <v>0</v>
      </c>
    </row>
    <row r="129" s="2" customFormat="1" ht="55.5" customHeight="1">
      <c r="A129" s="38"/>
      <c r="B129" s="39"/>
      <c r="C129" s="218" t="s">
        <v>88</v>
      </c>
      <c r="D129" s="218" t="s">
        <v>129</v>
      </c>
      <c r="E129" s="219" t="s">
        <v>130</v>
      </c>
      <c r="F129" s="220" t="s">
        <v>131</v>
      </c>
      <c r="G129" s="221" t="s">
        <v>132</v>
      </c>
      <c r="H129" s="222">
        <v>3</v>
      </c>
      <c r="I129" s="223"/>
      <c r="J129" s="224">
        <f>ROUND(I129*H129,2)</f>
        <v>0</v>
      </c>
      <c r="K129" s="220" t="s">
        <v>133</v>
      </c>
      <c r="L129" s="44"/>
      <c r="M129" s="225" t="s">
        <v>1</v>
      </c>
      <c r="N129" s="226" t="s">
        <v>46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0.29499999999999998</v>
      </c>
      <c r="T129" s="228">
        <f>S129*H129</f>
        <v>0.88500000000000001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129</v>
      </c>
      <c r="AU129" s="229" t="s">
        <v>90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134</v>
      </c>
      <c r="BM129" s="229" t="s">
        <v>135</v>
      </c>
    </row>
    <row r="130" s="13" customFormat="1">
      <c r="A130" s="13"/>
      <c r="B130" s="231"/>
      <c r="C130" s="232"/>
      <c r="D130" s="233" t="s">
        <v>136</v>
      </c>
      <c r="E130" s="234" t="s">
        <v>1</v>
      </c>
      <c r="F130" s="235" t="s">
        <v>137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136</v>
      </c>
      <c r="AU130" s="241" t="s">
        <v>90</v>
      </c>
      <c r="AV130" s="13" t="s">
        <v>88</v>
      </c>
      <c r="AW130" s="13" t="s">
        <v>36</v>
      </c>
      <c r="AX130" s="13" t="s">
        <v>81</v>
      </c>
      <c r="AY130" s="241" t="s">
        <v>127</v>
      </c>
    </row>
    <row r="131" s="13" customFormat="1">
      <c r="A131" s="13"/>
      <c r="B131" s="231"/>
      <c r="C131" s="232"/>
      <c r="D131" s="233" t="s">
        <v>136</v>
      </c>
      <c r="E131" s="234" t="s">
        <v>1</v>
      </c>
      <c r="F131" s="235" t="s">
        <v>138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136</v>
      </c>
      <c r="AU131" s="241" t="s">
        <v>90</v>
      </c>
      <c r="AV131" s="13" t="s">
        <v>88</v>
      </c>
      <c r="AW131" s="13" t="s">
        <v>36</v>
      </c>
      <c r="AX131" s="13" t="s">
        <v>81</v>
      </c>
      <c r="AY131" s="241" t="s">
        <v>127</v>
      </c>
    </row>
    <row r="132" s="14" customFormat="1">
      <c r="A132" s="14"/>
      <c r="B132" s="242"/>
      <c r="C132" s="243"/>
      <c r="D132" s="233" t="s">
        <v>136</v>
      </c>
      <c r="E132" s="244" t="s">
        <v>1</v>
      </c>
      <c r="F132" s="245" t="s">
        <v>139</v>
      </c>
      <c r="G132" s="243"/>
      <c r="H132" s="246">
        <v>3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136</v>
      </c>
      <c r="AU132" s="252" t="s">
        <v>90</v>
      </c>
      <c r="AV132" s="14" t="s">
        <v>90</v>
      </c>
      <c r="AW132" s="14" t="s">
        <v>36</v>
      </c>
      <c r="AX132" s="14" t="s">
        <v>88</v>
      </c>
      <c r="AY132" s="252" t="s">
        <v>127</v>
      </c>
    </row>
    <row r="133" s="2" customFormat="1" ht="55.5" customHeight="1">
      <c r="A133" s="38"/>
      <c r="B133" s="39"/>
      <c r="C133" s="218" t="s">
        <v>90</v>
      </c>
      <c r="D133" s="218" t="s">
        <v>129</v>
      </c>
      <c r="E133" s="219" t="s">
        <v>140</v>
      </c>
      <c r="F133" s="220" t="s">
        <v>141</v>
      </c>
      <c r="G133" s="221" t="s">
        <v>132</v>
      </c>
      <c r="H133" s="222">
        <v>44.549999999999997</v>
      </c>
      <c r="I133" s="223"/>
      <c r="J133" s="224">
        <f>ROUND(I133*H133,2)</f>
        <v>0</v>
      </c>
      <c r="K133" s="220" t="s">
        <v>133</v>
      </c>
      <c r="L133" s="44"/>
      <c r="M133" s="225" t="s">
        <v>1</v>
      </c>
      <c r="N133" s="226" t="s">
        <v>46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0.26000000000000001</v>
      </c>
      <c r="T133" s="228">
        <f>S133*H133</f>
        <v>11.583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129</v>
      </c>
      <c r="AU133" s="229" t="s">
        <v>90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134</v>
      </c>
      <c r="BM133" s="229" t="s">
        <v>142</v>
      </c>
    </row>
    <row r="134" s="14" customFormat="1">
      <c r="A134" s="14"/>
      <c r="B134" s="242"/>
      <c r="C134" s="243"/>
      <c r="D134" s="233" t="s">
        <v>136</v>
      </c>
      <c r="E134" s="244" t="s">
        <v>1</v>
      </c>
      <c r="F134" s="245" t="s">
        <v>143</v>
      </c>
      <c r="G134" s="243"/>
      <c r="H134" s="246">
        <v>44.549999999999997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136</v>
      </c>
      <c r="AU134" s="252" t="s">
        <v>90</v>
      </c>
      <c r="AV134" s="14" t="s">
        <v>90</v>
      </c>
      <c r="AW134" s="14" t="s">
        <v>36</v>
      </c>
      <c r="AX134" s="14" t="s">
        <v>88</v>
      </c>
      <c r="AY134" s="252" t="s">
        <v>127</v>
      </c>
    </row>
    <row r="135" s="2" customFormat="1" ht="66.75" customHeight="1">
      <c r="A135" s="38"/>
      <c r="B135" s="39"/>
      <c r="C135" s="218" t="s">
        <v>144</v>
      </c>
      <c r="D135" s="218" t="s">
        <v>129</v>
      </c>
      <c r="E135" s="219" t="s">
        <v>145</v>
      </c>
      <c r="F135" s="220" t="s">
        <v>146</v>
      </c>
      <c r="G135" s="221" t="s">
        <v>132</v>
      </c>
      <c r="H135" s="222">
        <v>101.7</v>
      </c>
      <c r="I135" s="223"/>
      <c r="J135" s="224">
        <f>ROUND(I135*H135,2)</f>
        <v>0</v>
      </c>
      <c r="K135" s="220" t="s">
        <v>133</v>
      </c>
      <c r="L135" s="44"/>
      <c r="M135" s="225" t="s">
        <v>1</v>
      </c>
      <c r="N135" s="226" t="s">
        <v>46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0.41699999999999998</v>
      </c>
      <c r="T135" s="228">
        <f>S135*H135</f>
        <v>42.408900000000003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134</v>
      </c>
      <c r="AT135" s="229" t="s">
        <v>129</v>
      </c>
      <c r="AU135" s="229" t="s">
        <v>90</v>
      </c>
      <c r="AY135" s="17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134</v>
      </c>
      <c r="BM135" s="229" t="s">
        <v>147</v>
      </c>
    </row>
    <row r="136" s="13" customFormat="1">
      <c r="A136" s="13"/>
      <c r="B136" s="231"/>
      <c r="C136" s="232"/>
      <c r="D136" s="233" t="s">
        <v>136</v>
      </c>
      <c r="E136" s="234" t="s">
        <v>1</v>
      </c>
      <c r="F136" s="235" t="s">
        <v>137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136</v>
      </c>
      <c r="AU136" s="241" t="s">
        <v>90</v>
      </c>
      <c r="AV136" s="13" t="s">
        <v>88</v>
      </c>
      <c r="AW136" s="13" t="s">
        <v>36</v>
      </c>
      <c r="AX136" s="13" t="s">
        <v>81</v>
      </c>
      <c r="AY136" s="241" t="s">
        <v>127</v>
      </c>
    </row>
    <row r="137" s="13" customFormat="1">
      <c r="A137" s="13"/>
      <c r="B137" s="231"/>
      <c r="C137" s="232"/>
      <c r="D137" s="233" t="s">
        <v>136</v>
      </c>
      <c r="E137" s="234" t="s">
        <v>1</v>
      </c>
      <c r="F137" s="235" t="s">
        <v>138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136</v>
      </c>
      <c r="AU137" s="241" t="s">
        <v>90</v>
      </c>
      <c r="AV137" s="13" t="s">
        <v>88</v>
      </c>
      <c r="AW137" s="13" t="s">
        <v>36</v>
      </c>
      <c r="AX137" s="13" t="s">
        <v>81</v>
      </c>
      <c r="AY137" s="241" t="s">
        <v>127</v>
      </c>
    </row>
    <row r="138" s="14" customFormat="1">
      <c r="A138" s="14"/>
      <c r="B138" s="242"/>
      <c r="C138" s="243"/>
      <c r="D138" s="233" t="s">
        <v>136</v>
      </c>
      <c r="E138" s="244" t="s">
        <v>1</v>
      </c>
      <c r="F138" s="245" t="s">
        <v>148</v>
      </c>
      <c r="G138" s="243"/>
      <c r="H138" s="246">
        <v>101.7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136</v>
      </c>
      <c r="AU138" s="252" t="s">
        <v>90</v>
      </c>
      <c r="AV138" s="14" t="s">
        <v>90</v>
      </c>
      <c r="AW138" s="14" t="s">
        <v>36</v>
      </c>
      <c r="AX138" s="14" t="s">
        <v>88</v>
      </c>
      <c r="AY138" s="252" t="s">
        <v>127</v>
      </c>
    </row>
    <row r="139" s="2" customFormat="1" ht="66.75" customHeight="1">
      <c r="A139" s="38"/>
      <c r="B139" s="39"/>
      <c r="C139" s="218" t="s">
        <v>134</v>
      </c>
      <c r="D139" s="218" t="s">
        <v>129</v>
      </c>
      <c r="E139" s="219" t="s">
        <v>149</v>
      </c>
      <c r="F139" s="220" t="s">
        <v>150</v>
      </c>
      <c r="G139" s="221" t="s">
        <v>132</v>
      </c>
      <c r="H139" s="222">
        <v>101.7</v>
      </c>
      <c r="I139" s="223"/>
      <c r="J139" s="224">
        <f>ROUND(I139*H139,2)</f>
        <v>0</v>
      </c>
      <c r="K139" s="220" t="s">
        <v>133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0.75</v>
      </c>
      <c r="T139" s="228">
        <f>S139*H139</f>
        <v>76.275000000000006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134</v>
      </c>
      <c r="AT139" s="229" t="s">
        <v>129</v>
      </c>
      <c r="AU139" s="229" t="s">
        <v>90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88</v>
      </c>
      <c r="BK139" s="230">
        <f>ROUND(I139*H139,2)</f>
        <v>0</v>
      </c>
      <c r="BL139" s="17" t="s">
        <v>134</v>
      </c>
      <c r="BM139" s="229" t="s">
        <v>151</v>
      </c>
    </row>
    <row r="140" s="13" customFormat="1">
      <c r="A140" s="13"/>
      <c r="B140" s="231"/>
      <c r="C140" s="232"/>
      <c r="D140" s="233" t="s">
        <v>136</v>
      </c>
      <c r="E140" s="234" t="s">
        <v>1</v>
      </c>
      <c r="F140" s="235" t="s">
        <v>137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136</v>
      </c>
      <c r="AU140" s="241" t="s">
        <v>90</v>
      </c>
      <c r="AV140" s="13" t="s">
        <v>88</v>
      </c>
      <c r="AW140" s="13" t="s">
        <v>36</v>
      </c>
      <c r="AX140" s="13" t="s">
        <v>81</v>
      </c>
      <c r="AY140" s="241" t="s">
        <v>127</v>
      </c>
    </row>
    <row r="141" s="13" customFormat="1">
      <c r="A141" s="13"/>
      <c r="B141" s="231"/>
      <c r="C141" s="232"/>
      <c r="D141" s="233" t="s">
        <v>136</v>
      </c>
      <c r="E141" s="234" t="s">
        <v>1</v>
      </c>
      <c r="F141" s="235" t="s">
        <v>138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136</v>
      </c>
      <c r="AU141" s="241" t="s">
        <v>90</v>
      </c>
      <c r="AV141" s="13" t="s">
        <v>88</v>
      </c>
      <c r="AW141" s="13" t="s">
        <v>36</v>
      </c>
      <c r="AX141" s="13" t="s">
        <v>81</v>
      </c>
      <c r="AY141" s="241" t="s">
        <v>127</v>
      </c>
    </row>
    <row r="142" s="14" customFormat="1">
      <c r="A142" s="14"/>
      <c r="B142" s="242"/>
      <c r="C142" s="243"/>
      <c r="D142" s="233" t="s">
        <v>136</v>
      </c>
      <c r="E142" s="244" t="s">
        <v>1</v>
      </c>
      <c r="F142" s="245" t="s">
        <v>148</v>
      </c>
      <c r="G142" s="243"/>
      <c r="H142" s="246">
        <v>101.7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136</v>
      </c>
      <c r="AU142" s="252" t="s">
        <v>90</v>
      </c>
      <c r="AV142" s="14" t="s">
        <v>90</v>
      </c>
      <c r="AW142" s="14" t="s">
        <v>36</v>
      </c>
      <c r="AX142" s="14" t="s">
        <v>88</v>
      </c>
      <c r="AY142" s="252" t="s">
        <v>127</v>
      </c>
    </row>
    <row r="143" s="2" customFormat="1" ht="66.75" customHeight="1">
      <c r="A143" s="38"/>
      <c r="B143" s="39"/>
      <c r="C143" s="218" t="s">
        <v>152</v>
      </c>
      <c r="D143" s="218" t="s">
        <v>129</v>
      </c>
      <c r="E143" s="219" t="s">
        <v>153</v>
      </c>
      <c r="F143" s="220" t="s">
        <v>154</v>
      </c>
      <c r="G143" s="221" t="s">
        <v>132</v>
      </c>
      <c r="H143" s="222">
        <v>5.7999999999999998</v>
      </c>
      <c r="I143" s="223"/>
      <c r="J143" s="224">
        <f>ROUND(I143*H143,2)</f>
        <v>0</v>
      </c>
      <c r="K143" s="220" t="s">
        <v>133</v>
      </c>
      <c r="L143" s="44"/>
      <c r="M143" s="225" t="s">
        <v>1</v>
      </c>
      <c r="N143" s="226" t="s">
        <v>46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0.28999999999999998</v>
      </c>
      <c r="T143" s="228">
        <f>S143*H143</f>
        <v>1.6819999999999999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134</v>
      </c>
      <c r="AT143" s="229" t="s">
        <v>129</v>
      </c>
      <c r="AU143" s="229" t="s">
        <v>90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88</v>
      </c>
      <c r="BK143" s="230">
        <f>ROUND(I143*H143,2)</f>
        <v>0</v>
      </c>
      <c r="BL143" s="17" t="s">
        <v>134</v>
      </c>
      <c r="BM143" s="229" t="s">
        <v>155</v>
      </c>
    </row>
    <row r="144" s="13" customFormat="1">
      <c r="A144" s="13"/>
      <c r="B144" s="231"/>
      <c r="C144" s="232"/>
      <c r="D144" s="233" t="s">
        <v>136</v>
      </c>
      <c r="E144" s="234" t="s">
        <v>1</v>
      </c>
      <c r="F144" s="235" t="s">
        <v>137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136</v>
      </c>
      <c r="AU144" s="241" t="s">
        <v>90</v>
      </c>
      <c r="AV144" s="13" t="s">
        <v>88</v>
      </c>
      <c r="AW144" s="13" t="s">
        <v>36</v>
      </c>
      <c r="AX144" s="13" t="s">
        <v>81</v>
      </c>
      <c r="AY144" s="241" t="s">
        <v>127</v>
      </c>
    </row>
    <row r="145" s="13" customFormat="1">
      <c r="A145" s="13"/>
      <c r="B145" s="231"/>
      <c r="C145" s="232"/>
      <c r="D145" s="233" t="s">
        <v>136</v>
      </c>
      <c r="E145" s="234" t="s">
        <v>1</v>
      </c>
      <c r="F145" s="235" t="s">
        <v>138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136</v>
      </c>
      <c r="AU145" s="241" t="s">
        <v>90</v>
      </c>
      <c r="AV145" s="13" t="s">
        <v>88</v>
      </c>
      <c r="AW145" s="13" t="s">
        <v>36</v>
      </c>
      <c r="AX145" s="13" t="s">
        <v>81</v>
      </c>
      <c r="AY145" s="241" t="s">
        <v>127</v>
      </c>
    </row>
    <row r="146" s="14" customFormat="1">
      <c r="A146" s="14"/>
      <c r="B146" s="242"/>
      <c r="C146" s="243"/>
      <c r="D146" s="233" t="s">
        <v>136</v>
      </c>
      <c r="E146" s="244" t="s">
        <v>1</v>
      </c>
      <c r="F146" s="245" t="s">
        <v>156</v>
      </c>
      <c r="G146" s="243"/>
      <c r="H146" s="246">
        <v>3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136</v>
      </c>
      <c r="AU146" s="252" t="s">
        <v>90</v>
      </c>
      <c r="AV146" s="14" t="s">
        <v>90</v>
      </c>
      <c r="AW146" s="14" t="s">
        <v>36</v>
      </c>
      <c r="AX146" s="14" t="s">
        <v>81</v>
      </c>
      <c r="AY146" s="252" t="s">
        <v>127</v>
      </c>
    </row>
    <row r="147" s="14" customFormat="1">
      <c r="A147" s="14"/>
      <c r="B147" s="242"/>
      <c r="C147" s="243"/>
      <c r="D147" s="233" t="s">
        <v>136</v>
      </c>
      <c r="E147" s="244" t="s">
        <v>1</v>
      </c>
      <c r="F147" s="245" t="s">
        <v>157</v>
      </c>
      <c r="G147" s="243"/>
      <c r="H147" s="246">
        <v>2.7999999999999998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136</v>
      </c>
      <c r="AU147" s="252" t="s">
        <v>90</v>
      </c>
      <c r="AV147" s="14" t="s">
        <v>90</v>
      </c>
      <c r="AW147" s="14" t="s">
        <v>36</v>
      </c>
      <c r="AX147" s="14" t="s">
        <v>81</v>
      </c>
      <c r="AY147" s="252" t="s">
        <v>127</v>
      </c>
    </row>
    <row r="148" s="15" customFormat="1">
      <c r="A148" s="15"/>
      <c r="B148" s="253"/>
      <c r="C148" s="254"/>
      <c r="D148" s="233" t="s">
        <v>136</v>
      </c>
      <c r="E148" s="255" t="s">
        <v>1</v>
      </c>
      <c r="F148" s="256" t="s">
        <v>158</v>
      </c>
      <c r="G148" s="254"/>
      <c r="H148" s="257">
        <v>5.7999999999999998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136</v>
      </c>
      <c r="AU148" s="263" t="s">
        <v>90</v>
      </c>
      <c r="AV148" s="15" t="s">
        <v>134</v>
      </c>
      <c r="AW148" s="15" t="s">
        <v>36</v>
      </c>
      <c r="AX148" s="15" t="s">
        <v>88</v>
      </c>
      <c r="AY148" s="263" t="s">
        <v>127</v>
      </c>
    </row>
    <row r="149" s="2" customFormat="1" ht="66.75" customHeight="1">
      <c r="A149" s="38"/>
      <c r="B149" s="39"/>
      <c r="C149" s="218" t="s">
        <v>159</v>
      </c>
      <c r="D149" s="218" t="s">
        <v>129</v>
      </c>
      <c r="E149" s="219" t="s">
        <v>160</v>
      </c>
      <c r="F149" s="220" t="s">
        <v>161</v>
      </c>
      <c r="G149" s="221" t="s">
        <v>132</v>
      </c>
      <c r="H149" s="222">
        <v>44.549999999999997</v>
      </c>
      <c r="I149" s="223"/>
      <c r="J149" s="224">
        <f>ROUND(I149*H149,2)</f>
        <v>0</v>
      </c>
      <c r="K149" s="220" t="s">
        <v>133</v>
      </c>
      <c r="L149" s="44"/>
      <c r="M149" s="225" t="s">
        <v>1</v>
      </c>
      <c r="N149" s="226" t="s">
        <v>46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0.44</v>
      </c>
      <c r="T149" s="228">
        <f>S149*H149</f>
        <v>19.602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134</v>
      </c>
      <c r="AT149" s="229" t="s">
        <v>129</v>
      </c>
      <c r="AU149" s="229" t="s">
        <v>90</v>
      </c>
      <c r="AY149" s="17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88</v>
      </c>
      <c r="BK149" s="230">
        <f>ROUND(I149*H149,2)</f>
        <v>0</v>
      </c>
      <c r="BL149" s="17" t="s">
        <v>134</v>
      </c>
      <c r="BM149" s="229" t="s">
        <v>162</v>
      </c>
    </row>
    <row r="150" s="13" customFormat="1">
      <c r="A150" s="13"/>
      <c r="B150" s="231"/>
      <c r="C150" s="232"/>
      <c r="D150" s="233" t="s">
        <v>136</v>
      </c>
      <c r="E150" s="234" t="s">
        <v>1</v>
      </c>
      <c r="F150" s="235" t="s">
        <v>137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136</v>
      </c>
      <c r="AU150" s="241" t="s">
        <v>90</v>
      </c>
      <c r="AV150" s="13" t="s">
        <v>88</v>
      </c>
      <c r="AW150" s="13" t="s">
        <v>36</v>
      </c>
      <c r="AX150" s="13" t="s">
        <v>81</v>
      </c>
      <c r="AY150" s="241" t="s">
        <v>127</v>
      </c>
    </row>
    <row r="151" s="13" customFormat="1">
      <c r="A151" s="13"/>
      <c r="B151" s="231"/>
      <c r="C151" s="232"/>
      <c r="D151" s="233" t="s">
        <v>136</v>
      </c>
      <c r="E151" s="234" t="s">
        <v>1</v>
      </c>
      <c r="F151" s="235" t="s">
        <v>138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136</v>
      </c>
      <c r="AU151" s="241" t="s">
        <v>90</v>
      </c>
      <c r="AV151" s="13" t="s">
        <v>88</v>
      </c>
      <c r="AW151" s="13" t="s">
        <v>36</v>
      </c>
      <c r="AX151" s="13" t="s">
        <v>81</v>
      </c>
      <c r="AY151" s="241" t="s">
        <v>127</v>
      </c>
    </row>
    <row r="152" s="14" customFormat="1">
      <c r="A152" s="14"/>
      <c r="B152" s="242"/>
      <c r="C152" s="243"/>
      <c r="D152" s="233" t="s">
        <v>136</v>
      </c>
      <c r="E152" s="244" t="s">
        <v>1</v>
      </c>
      <c r="F152" s="245" t="s">
        <v>163</v>
      </c>
      <c r="G152" s="243"/>
      <c r="H152" s="246">
        <v>44.549999999999997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136</v>
      </c>
      <c r="AU152" s="252" t="s">
        <v>90</v>
      </c>
      <c r="AV152" s="14" t="s">
        <v>90</v>
      </c>
      <c r="AW152" s="14" t="s">
        <v>36</v>
      </c>
      <c r="AX152" s="14" t="s">
        <v>88</v>
      </c>
      <c r="AY152" s="252" t="s">
        <v>127</v>
      </c>
    </row>
    <row r="153" s="2" customFormat="1" ht="62.7" customHeight="1">
      <c r="A153" s="38"/>
      <c r="B153" s="39"/>
      <c r="C153" s="218" t="s">
        <v>164</v>
      </c>
      <c r="D153" s="218" t="s">
        <v>129</v>
      </c>
      <c r="E153" s="219" t="s">
        <v>165</v>
      </c>
      <c r="F153" s="220" t="s">
        <v>166</v>
      </c>
      <c r="G153" s="221" t="s">
        <v>132</v>
      </c>
      <c r="H153" s="222">
        <v>2.7999999999999998</v>
      </c>
      <c r="I153" s="223"/>
      <c r="J153" s="224">
        <f>ROUND(I153*H153,2)</f>
        <v>0</v>
      </c>
      <c r="K153" s="220" t="s">
        <v>133</v>
      </c>
      <c r="L153" s="44"/>
      <c r="M153" s="225" t="s">
        <v>1</v>
      </c>
      <c r="N153" s="226" t="s">
        <v>46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0.32500000000000001</v>
      </c>
      <c r="T153" s="228">
        <f>S153*H153</f>
        <v>0.90999999999999992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134</v>
      </c>
      <c r="AT153" s="229" t="s">
        <v>129</v>
      </c>
      <c r="AU153" s="229" t="s">
        <v>90</v>
      </c>
      <c r="AY153" s="17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134</v>
      </c>
      <c r="BM153" s="229" t="s">
        <v>167</v>
      </c>
    </row>
    <row r="154" s="13" customFormat="1">
      <c r="A154" s="13"/>
      <c r="B154" s="231"/>
      <c r="C154" s="232"/>
      <c r="D154" s="233" t="s">
        <v>136</v>
      </c>
      <c r="E154" s="234" t="s">
        <v>1</v>
      </c>
      <c r="F154" s="235" t="s">
        <v>137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136</v>
      </c>
      <c r="AU154" s="241" t="s">
        <v>90</v>
      </c>
      <c r="AV154" s="13" t="s">
        <v>88</v>
      </c>
      <c r="AW154" s="13" t="s">
        <v>36</v>
      </c>
      <c r="AX154" s="13" t="s">
        <v>81</v>
      </c>
      <c r="AY154" s="241" t="s">
        <v>127</v>
      </c>
    </row>
    <row r="155" s="13" customFormat="1">
      <c r="A155" s="13"/>
      <c r="B155" s="231"/>
      <c r="C155" s="232"/>
      <c r="D155" s="233" t="s">
        <v>136</v>
      </c>
      <c r="E155" s="234" t="s">
        <v>1</v>
      </c>
      <c r="F155" s="235" t="s">
        <v>138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136</v>
      </c>
      <c r="AU155" s="241" t="s">
        <v>90</v>
      </c>
      <c r="AV155" s="13" t="s">
        <v>88</v>
      </c>
      <c r="AW155" s="13" t="s">
        <v>36</v>
      </c>
      <c r="AX155" s="13" t="s">
        <v>81</v>
      </c>
      <c r="AY155" s="241" t="s">
        <v>127</v>
      </c>
    </row>
    <row r="156" s="14" customFormat="1">
      <c r="A156" s="14"/>
      <c r="B156" s="242"/>
      <c r="C156" s="243"/>
      <c r="D156" s="233" t="s">
        <v>136</v>
      </c>
      <c r="E156" s="244" t="s">
        <v>1</v>
      </c>
      <c r="F156" s="245" t="s">
        <v>157</v>
      </c>
      <c r="G156" s="243"/>
      <c r="H156" s="246">
        <v>2.7999999999999998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136</v>
      </c>
      <c r="AU156" s="252" t="s">
        <v>90</v>
      </c>
      <c r="AV156" s="14" t="s">
        <v>90</v>
      </c>
      <c r="AW156" s="14" t="s">
        <v>36</v>
      </c>
      <c r="AX156" s="14" t="s">
        <v>88</v>
      </c>
      <c r="AY156" s="252" t="s">
        <v>127</v>
      </c>
    </row>
    <row r="157" s="2" customFormat="1" ht="55.5" customHeight="1">
      <c r="A157" s="38"/>
      <c r="B157" s="39"/>
      <c r="C157" s="218" t="s">
        <v>168</v>
      </c>
      <c r="D157" s="218" t="s">
        <v>129</v>
      </c>
      <c r="E157" s="219" t="s">
        <v>169</v>
      </c>
      <c r="F157" s="220" t="s">
        <v>170</v>
      </c>
      <c r="G157" s="221" t="s">
        <v>132</v>
      </c>
      <c r="H157" s="222">
        <v>3.6000000000000001</v>
      </c>
      <c r="I157" s="223"/>
      <c r="J157" s="224">
        <f>ROUND(I157*H157,2)</f>
        <v>0</v>
      </c>
      <c r="K157" s="220" t="s">
        <v>133</v>
      </c>
      <c r="L157" s="44"/>
      <c r="M157" s="225" t="s">
        <v>1</v>
      </c>
      <c r="N157" s="226" t="s">
        <v>46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0.098000000000000004</v>
      </c>
      <c r="T157" s="228">
        <f>S157*H157</f>
        <v>0.3528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129</v>
      </c>
      <c r="AU157" s="229" t="s">
        <v>90</v>
      </c>
      <c r="AY157" s="17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88</v>
      </c>
      <c r="BK157" s="230">
        <f>ROUND(I157*H157,2)</f>
        <v>0</v>
      </c>
      <c r="BL157" s="17" t="s">
        <v>134</v>
      </c>
      <c r="BM157" s="229" t="s">
        <v>171</v>
      </c>
    </row>
    <row r="158" s="13" customFormat="1">
      <c r="A158" s="13"/>
      <c r="B158" s="231"/>
      <c r="C158" s="232"/>
      <c r="D158" s="233" t="s">
        <v>136</v>
      </c>
      <c r="E158" s="234" t="s">
        <v>1</v>
      </c>
      <c r="F158" s="235" t="s">
        <v>137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136</v>
      </c>
      <c r="AU158" s="241" t="s">
        <v>90</v>
      </c>
      <c r="AV158" s="13" t="s">
        <v>88</v>
      </c>
      <c r="AW158" s="13" t="s">
        <v>36</v>
      </c>
      <c r="AX158" s="13" t="s">
        <v>81</v>
      </c>
      <c r="AY158" s="241" t="s">
        <v>127</v>
      </c>
    </row>
    <row r="159" s="13" customFormat="1">
      <c r="A159" s="13"/>
      <c r="B159" s="231"/>
      <c r="C159" s="232"/>
      <c r="D159" s="233" t="s">
        <v>136</v>
      </c>
      <c r="E159" s="234" t="s">
        <v>1</v>
      </c>
      <c r="F159" s="235" t="s">
        <v>138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136</v>
      </c>
      <c r="AU159" s="241" t="s">
        <v>90</v>
      </c>
      <c r="AV159" s="13" t="s">
        <v>88</v>
      </c>
      <c r="AW159" s="13" t="s">
        <v>36</v>
      </c>
      <c r="AX159" s="13" t="s">
        <v>81</v>
      </c>
      <c r="AY159" s="241" t="s">
        <v>127</v>
      </c>
    </row>
    <row r="160" s="14" customFormat="1">
      <c r="A160" s="14"/>
      <c r="B160" s="242"/>
      <c r="C160" s="243"/>
      <c r="D160" s="233" t="s">
        <v>136</v>
      </c>
      <c r="E160" s="244" t="s">
        <v>1</v>
      </c>
      <c r="F160" s="245" t="s">
        <v>172</v>
      </c>
      <c r="G160" s="243"/>
      <c r="H160" s="246">
        <v>3.6000000000000001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136</v>
      </c>
      <c r="AU160" s="252" t="s">
        <v>90</v>
      </c>
      <c r="AV160" s="14" t="s">
        <v>90</v>
      </c>
      <c r="AW160" s="14" t="s">
        <v>36</v>
      </c>
      <c r="AX160" s="14" t="s">
        <v>88</v>
      </c>
      <c r="AY160" s="252" t="s">
        <v>127</v>
      </c>
    </row>
    <row r="161" s="2" customFormat="1" ht="55.5" customHeight="1">
      <c r="A161" s="38"/>
      <c r="B161" s="39"/>
      <c r="C161" s="218" t="s">
        <v>173</v>
      </c>
      <c r="D161" s="218" t="s">
        <v>129</v>
      </c>
      <c r="E161" s="219" t="s">
        <v>174</v>
      </c>
      <c r="F161" s="220" t="s">
        <v>175</v>
      </c>
      <c r="G161" s="221" t="s">
        <v>132</v>
      </c>
      <c r="H161" s="222">
        <v>2.7999999999999998</v>
      </c>
      <c r="I161" s="223"/>
      <c r="J161" s="224">
        <f>ROUND(I161*H161,2)</f>
        <v>0</v>
      </c>
      <c r="K161" s="220" t="s">
        <v>133</v>
      </c>
      <c r="L161" s="44"/>
      <c r="M161" s="225" t="s">
        <v>1</v>
      </c>
      <c r="N161" s="226" t="s">
        <v>46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0.22</v>
      </c>
      <c r="T161" s="228">
        <f>S161*H161</f>
        <v>0.61599999999999999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134</v>
      </c>
      <c r="AT161" s="229" t="s">
        <v>129</v>
      </c>
      <c r="AU161" s="229" t="s">
        <v>90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88</v>
      </c>
      <c r="BK161" s="230">
        <f>ROUND(I161*H161,2)</f>
        <v>0</v>
      </c>
      <c r="BL161" s="17" t="s">
        <v>134</v>
      </c>
      <c r="BM161" s="229" t="s">
        <v>176</v>
      </c>
    </row>
    <row r="162" s="13" customFormat="1">
      <c r="A162" s="13"/>
      <c r="B162" s="231"/>
      <c r="C162" s="232"/>
      <c r="D162" s="233" t="s">
        <v>136</v>
      </c>
      <c r="E162" s="234" t="s">
        <v>1</v>
      </c>
      <c r="F162" s="235" t="s">
        <v>137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136</v>
      </c>
      <c r="AU162" s="241" t="s">
        <v>90</v>
      </c>
      <c r="AV162" s="13" t="s">
        <v>88</v>
      </c>
      <c r="AW162" s="13" t="s">
        <v>36</v>
      </c>
      <c r="AX162" s="13" t="s">
        <v>81</v>
      </c>
      <c r="AY162" s="241" t="s">
        <v>127</v>
      </c>
    </row>
    <row r="163" s="13" customFormat="1">
      <c r="A163" s="13"/>
      <c r="B163" s="231"/>
      <c r="C163" s="232"/>
      <c r="D163" s="233" t="s">
        <v>136</v>
      </c>
      <c r="E163" s="234" t="s">
        <v>1</v>
      </c>
      <c r="F163" s="235" t="s">
        <v>138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136</v>
      </c>
      <c r="AU163" s="241" t="s">
        <v>90</v>
      </c>
      <c r="AV163" s="13" t="s">
        <v>88</v>
      </c>
      <c r="AW163" s="13" t="s">
        <v>36</v>
      </c>
      <c r="AX163" s="13" t="s">
        <v>81</v>
      </c>
      <c r="AY163" s="241" t="s">
        <v>127</v>
      </c>
    </row>
    <row r="164" s="14" customFormat="1">
      <c r="A164" s="14"/>
      <c r="B164" s="242"/>
      <c r="C164" s="243"/>
      <c r="D164" s="233" t="s">
        <v>136</v>
      </c>
      <c r="E164" s="244" t="s">
        <v>1</v>
      </c>
      <c r="F164" s="245" t="s">
        <v>157</v>
      </c>
      <c r="G164" s="243"/>
      <c r="H164" s="246">
        <v>2.7999999999999998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136</v>
      </c>
      <c r="AU164" s="252" t="s">
        <v>90</v>
      </c>
      <c r="AV164" s="14" t="s">
        <v>90</v>
      </c>
      <c r="AW164" s="14" t="s">
        <v>36</v>
      </c>
      <c r="AX164" s="14" t="s">
        <v>88</v>
      </c>
      <c r="AY164" s="252" t="s">
        <v>127</v>
      </c>
    </row>
    <row r="165" s="2" customFormat="1" ht="44.25" customHeight="1">
      <c r="A165" s="38"/>
      <c r="B165" s="39"/>
      <c r="C165" s="218" t="s">
        <v>177</v>
      </c>
      <c r="D165" s="218" t="s">
        <v>129</v>
      </c>
      <c r="E165" s="219" t="s">
        <v>178</v>
      </c>
      <c r="F165" s="220" t="s">
        <v>179</v>
      </c>
      <c r="G165" s="221" t="s">
        <v>180</v>
      </c>
      <c r="H165" s="222">
        <v>33.899999999999999</v>
      </c>
      <c r="I165" s="223"/>
      <c r="J165" s="224">
        <f>ROUND(I165*H165,2)</f>
        <v>0</v>
      </c>
      <c r="K165" s="220" t="s">
        <v>133</v>
      </c>
      <c r="L165" s="44"/>
      <c r="M165" s="225" t="s">
        <v>1</v>
      </c>
      <c r="N165" s="226" t="s">
        <v>46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0.28999999999999998</v>
      </c>
      <c r="T165" s="228">
        <f>S165*H165</f>
        <v>9.8309999999999995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134</v>
      </c>
      <c r="AT165" s="229" t="s">
        <v>129</v>
      </c>
      <c r="AU165" s="229" t="s">
        <v>90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134</v>
      </c>
      <c r="BM165" s="229" t="s">
        <v>181</v>
      </c>
    </row>
    <row r="166" s="14" customFormat="1">
      <c r="A166" s="14"/>
      <c r="B166" s="242"/>
      <c r="C166" s="243"/>
      <c r="D166" s="233" t="s">
        <v>136</v>
      </c>
      <c r="E166" s="244" t="s">
        <v>1</v>
      </c>
      <c r="F166" s="245" t="s">
        <v>182</v>
      </c>
      <c r="G166" s="243"/>
      <c r="H166" s="246">
        <v>33.899999999999999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136</v>
      </c>
      <c r="AU166" s="252" t="s">
        <v>90</v>
      </c>
      <c r="AV166" s="14" t="s">
        <v>90</v>
      </c>
      <c r="AW166" s="14" t="s">
        <v>36</v>
      </c>
      <c r="AX166" s="14" t="s">
        <v>88</v>
      </c>
      <c r="AY166" s="252" t="s">
        <v>127</v>
      </c>
    </row>
    <row r="167" s="2" customFormat="1" ht="24.15" customHeight="1">
      <c r="A167" s="38"/>
      <c r="B167" s="39"/>
      <c r="C167" s="218" t="s">
        <v>183</v>
      </c>
      <c r="D167" s="218" t="s">
        <v>129</v>
      </c>
      <c r="E167" s="219" t="s">
        <v>184</v>
      </c>
      <c r="F167" s="220" t="s">
        <v>185</v>
      </c>
      <c r="G167" s="221" t="s">
        <v>186</v>
      </c>
      <c r="H167" s="222">
        <v>86.159999999999997</v>
      </c>
      <c r="I167" s="223"/>
      <c r="J167" s="224">
        <f>ROUND(I167*H167,2)</f>
        <v>0</v>
      </c>
      <c r="K167" s="220" t="s">
        <v>133</v>
      </c>
      <c r="L167" s="44"/>
      <c r="M167" s="225" t="s">
        <v>1</v>
      </c>
      <c r="N167" s="226" t="s">
        <v>46</v>
      </c>
      <c r="O167" s="91"/>
      <c r="P167" s="227">
        <f>O167*H167</f>
        <v>0</v>
      </c>
      <c r="Q167" s="227">
        <v>3.0000000000000001E-05</v>
      </c>
      <c r="R167" s="227">
        <f>Q167*H167</f>
        <v>0.0025847999999999999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134</v>
      </c>
      <c r="AT167" s="229" t="s">
        <v>129</v>
      </c>
      <c r="AU167" s="229" t="s">
        <v>90</v>
      </c>
      <c r="AY167" s="17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88</v>
      </c>
      <c r="BK167" s="230">
        <f>ROUND(I167*H167,2)</f>
        <v>0</v>
      </c>
      <c r="BL167" s="17" t="s">
        <v>134</v>
      </c>
      <c r="BM167" s="229" t="s">
        <v>187</v>
      </c>
    </row>
    <row r="168" s="2" customFormat="1">
      <c r="A168" s="38"/>
      <c r="B168" s="39"/>
      <c r="C168" s="40"/>
      <c r="D168" s="233" t="s">
        <v>188</v>
      </c>
      <c r="E168" s="40"/>
      <c r="F168" s="264" t="s">
        <v>189</v>
      </c>
      <c r="G168" s="40"/>
      <c r="H168" s="40"/>
      <c r="I168" s="265"/>
      <c r="J168" s="40"/>
      <c r="K168" s="40"/>
      <c r="L168" s="44"/>
      <c r="M168" s="266"/>
      <c r="N168" s="26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188</v>
      </c>
      <c r="AU168" s="17" t="s">
        <v>90</v>
      </c>
    </row>
    <row r="169" s="14" customFormat="1">
      <c r="A169" s="14"/>
      <c r="B169" s="242"/>
      <c r="C169" s="243"/>
      <c r="D169" s="233" t="s">
        <v>136</v>
      </c>
      <c r="E169" s="244" t="s">
        <v>1</v>
      </c>
      <c r="F169" s="245" t="s">
        <v>190</v>
      </c>
      <c r="G169" s="243"/>
      <c r="H169" s="246">
        <v>86.159999999999997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136</v>
      </c>
      <c r="AU169" s="252" t="s">
        <v>90</v>
      </c>
      <c r="AV169" s="14" t="s">
        <v>90</v>
      </c>
      <c r="AW169" s="14" t="s">
        <v>36</v>
      </c>
      <c r="AX169" s="14" t="s">
        <v>88</v>
      </c>
      <c r="AY169" s="252" t="s">
        <v>127</v>
      </c>
    </row>
    <row r="170" s="2" customFormat="1" ht="37.8" customHeight="1">
      <c r="A170" s="38"/>
      <c r="B170" s="39"/>
      <c r="C170" s="218" t="s">
        <v>8</v>
      </c>
      <c r="D170" s="218" t="s">
        <v>129</v>
      </c>
      <c r="E170" s="219" t="s">
        <v>191</v>
      </c>
      <c r="F170" s="220" t="s">
        <v>192</v>
      </c>
      <c r="G170" s="221" t="s">
        <v>193</v>
      </c>
      <c r="H170" s="222">
        <v>3.5899999999999999</v>
      </c>
      <c r="I170" s="223"/>
      <c r="J170" s="224">
        <f>ROUND(I170*H170,2)</f>
        <v>0</v>
      </c>
      <c r="K170" s="220" t="s">
        <v>133</v>
      </c>
      <c r="L170" s="44"/>
      <c r="M170" s="225" t="s">
        <v>1</v>
      </c>
      <c r="N170" s="226" t="s">
        <v>46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134</v>
      </c>
      <c r="AT170" s="229" t="s">
        <v>129</v>
      </c>
      <c r="AU170" s="229" t="s">
        <v>90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88</v>
      </c>
      <c r="BK170" s="230">
        <f>ROUND(I170*H170,2)</f>
        <v>0</v>
      </c>
      <c r="BL170" s="17" t="s">
        <v>134</v>
      </c>
      <c r="BM170" s="229" t="s">
        <v>194</v>
      </c>
    </row>
    <row r="171" s="14" customFormat="1">
      <c r="A171" s="14"/>
      <c r="B171" s="242"/>
      <c r="C171" s="243"/>
      <c r="D171" s="233" t="s">
        <v>136</v>
      </c>
      <c r="E171" s="244" t="s">
        <v>1</v>
      </c>
      <c r="F171" s="245" t="s">
        <v>195</v>
      </c>
      <c r="G171" s="243"/>
      <c r="H171" s="246">
        <v>3.5899999999999999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136</v>
      </c>
      <c r="AU171" s="252" t="s">
        <v>90</v>
      </c>
      <c r="AV171" s="14" t="s">
        <v>90</v>
      </c>
      <c r="AW171" s="14" t="s">
        <v>36</v>
      </c>
      <c r="AX171" s="14" t="s">
        <v>88</v>
      </c>
      <c r="AY171" s="252" t="s">
        <v>127</v>
      </c>
    </row>
    <row r="172" s="2" customFormat="1" ht="90" customHeight="1">
      <c r="A172" s="38"/>
      <c r="B172" s="39"/>
      <c r="C172" s="218" t="s">
        <v>196</v>
      </c>
      <c r="D172" s="218" t="s">
        <v>129</v>
      </c>
      <c r="E172" s="219" t="s">
        <v>197</v>
      </c>
      <c r="F172" s="220" t="s">
        <v>198</v>
      </c>
      <c r="G172" s="221" t="s">
        <v>180</v>
      </c>
      <c r="H172" s="222">
        <v>1.3999999999999999</v>
      </c>
      <c r="I172" s="223"/>
      <c r="J172" s="224">
        <f>ROUND(I172*H172,2)</f>
        <v>0</v>
      </c>
      <c r="K172" s="220" t="s">
        <v>133</v>
      </c>
      <c r="L172" s="44"/>
      <c r="M172" s="225" t="s">
        <v>1</v>
      </c>
      <c r="N172" s="226" t="s">
        <v>46</v>
      </c>
      <c r="O172" s="91"/>
      <c r="P172" s="227">
        <f>O172*H172</f>
        <v>0</v>
      </c>
      <c r="Q172" s="227">
        <v>0.036900000000000002</v>
      </c>
      <c r="R172" s="227">
        <f>Q172*H172</f>
        <v>0.051659999999999998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134</v>
      </c>
      <c r="AT172" s="229" t="s">
        <v>129</v>
      </c>
      <c r="AU172" s="229" t="s">
        <v>90</v>
      </c>
      <c r="AY172" s="17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88</v>
      </c>
      <c r="BK172" s="230">
        <f>ROUND(I172*H172,2)</f>
        <v>0</v>
      </c>
      <c r="BL172" s="17" t="s">
        <v>134</v>
      </c>
      <c r="BM172" s="229" t="s">
        <v>199</v>
      </c>
    </row>
    <row r="173" s="14" customFormat="1">
      <c r="A173" s="14"/>
      <c r="B173" s="242"/>
      <c r="C173" s="243"/>
      <c r="D173" s="233" t="s">
        <v>136</v>
      </c>
      <c r="E173" s="244" t="s">
        <v>1</v>
      </c>
      <c r="F173" s="245" t="s">
        <v>200</v>
      </c>
      <c r="G173" s="243"/>
      <c r="H173" s="246">
        <v>1.3999999999999999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136</v>
      </c>
      <c r="AU173" s="252" t="s">
        <v>90</v>
      </c>
      <c r="AV173" s="14" t="s">
        <v>90</v>
      </c>
      <c r="AW173" s="14" t="s">
        <v>36</v>
      </c>
      <c r="AX173" s="14" t="s">
        <v>88</v>
      </c>
      <c r="AY173" s="252" t="s">
        <v>127</v>
      </c>
    </row>
    <row r="174" s="2" customFormat="1" ht="24.15" customHeight="1">
      <c r="A174" s="38"/>
      <c r="B174" s="39"/>
      <c r="C174" s="218" t="s">
        <v>201</v>
      </c>
      <c r="D174" s="218" t="s">
        <v>129</v>
      </c>
      <c r="E174" s="219" t="s">
        <v>202</v>
      </c>
      <c r="F174" s="220" t="s">
        <v>203</v>
      </c>
      <c r="G174" s="221" t="s">
        <v>132</v>
      </c>
      <c r="H174" s="222">
        <v>3.2999999999999998</v>
      </c>
      <c r="I174" s="223"/>
      <c r="J174" s="224">
        <f>ROUND(I174*H174,2)</f>
        <v>0</v>
      </c>
      <c r="K174" s="220" t="s">
        <v>133</v>
      </c>
      <c r="L174" s="44"/>
      <c r="M174" s="225" t="s">
        <v>1</v>
      </c>
      <c r="N174" s="226" t="s">
        <v>46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134</v>
      </c>
      <c r="AT174" s="229" t="s">
        <v>129</v>
      </c>
      <c r="AU174" s="229" t="s">
        <v>90</v>
      </c>
      <c r="AY174" s="17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88</v>
      </c>
      <c r="BK174" s="230">
        <f>ROUND(I174*H174,2)</f>
        <v>0</v>
      </c>
      <c r="BL174" s="17" t="s">
        <v>134</v>
      </c>
      <c r="BM174" s="229" t="s">
        <v>204</v>
      </c>
    </row>
    <row r="175" s="13" customFormat="1">
      <c r="A175" s="13"/>
      <c r="B175" s="231"/>
      <c r="C175" s="232"/>
      <c r="D175" s="233" t="s">
        <v>136</v>
      </c>
      <c r="E175" s="234" t="s">
        <v>1</v>
      </c>
      <c r="F175" s="235" t="s">
        <v>137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136</v>
      </c>
      <c r="AU175" s="241" t="s">
        <v>90</v>
      </c>
      <c r="AV175" s="13" t="s">
        <v>88</v>
      </c>
      <c r="AW175" s="13" t="s">
        <v>36</v>
      </c>
      <c r="AX175" s="13" t="s">
        <v>81</v>
      </c>
      <c r="AY175" s="241" t="s">
        <v>127</v>
      </c>
    </row>
    <row r="176" s="13" customFormat="1">
      <c r="A176" s="13"/>
      <c r="B176" s="231"/>
      <c r="C176" s="232"/>
      <c r="D176" s="233" t="s">
        <v>136</v>
      </c>
      <c r="E176" s="234" t="s">
        <v>1</v>
      </c>
      <c r="F176" s="235" t="s">
        <v>138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136</v>
      </c>
      <c r="AU176" s="241" t="s">
        <v>90</v>
      </c>
      <c r="AV176" s="13" t="s">
        <v>88</v>
      </c>
      <c r="AW176" s="13" t="s">
        <v>36</v>
      </c>
      <c r="AX176" s="13" t="s">
        <v>81</v>
      </c>
      <c r="AY176" s="241" t="s">
        <v>127</v>
      </c>
    </row>
    <row r="177" s="14" customFormat="1">
      <c r="A177" s="14"/>
      <c r="B177" s="242"/>
      <c r="C177" s="243"/>
      <c r="D177" s="233" t="s">
        <v>136</v>
      </c>
      <c r="E177" s="244" t="s">
        <v>1</v>
      </c>
      <c r="F177" s="245" t="s">
        <v>205</v>
      </c>
      <c r="G177" s="243"/>
      <c r="H177" s="246">
        <v>3.2999999999999998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136</v>
      </c>
      <c r="AU177" s="252" t="s">
        <v>90</v>
      </c>
      <c r="AV177" s="14" t="s">
        <v>90</v>
      </c>
      <c r="AW177" s="14" t="s">
        <v>36</v>
      </c>
      <c r="AX177" s="14" t="s">
        <v>88</v>
      </c>
      <c r="AY177" s="252" t="s">
        <v>127</v>
      </c>
    </row>
    <row r="178" s="2" customFormat="1" ht="37.8" customHeight="1">
      <c r="A178" s="38"/>
      <c r="B178" s="39"/>
      <c r="C178" s="218" t="s">
        <v>206</v>
      </c>
      <c r="D178" s="218" t="s">
        <v>129</v>
      </c>
      <c r="E178" s="219" t="s">
        <v>207</v>
      </c>
      <c r="F178" s="220" t="s">
        <v>208</v>
      </c>
      <c r="G178" s="221" t="s">
        <v>209</v>
      </c>
      <c r="H178" s="222">
        <v>2.8420000000000001</v>
      </c>
      <c r="I178" s="223"/>
      <c r="J178" s="224">
        <f>ROUND(I178*H178,2)</f>
        <v>0</v>
      </c>
      <c r="K178" s="220" t="s">
        <v>133</v>
      </c>
      <c r="L178" s="44"/>
      <c r="M178" s="225" t="s">
        <v>1</v>
      </c>
      <c r="N178" s="226" t="s">
        <v>46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134</v>
      </c>
      <c r="AT178" s="229" t="s">
        <v>129</v>
      </c>
      <c r="AU178" s="229" t="s">
        <v>90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88</v>
      </c>
      <c r="BK178" s="230">
        <f>ROUND(I178*H178,2)</f>
        <v>0</v>
      </c>
      <c r="BL178" s="17" t="s">
        <v>134</v>
      </c>
      <c r="BM178" s="229" t="s">
        <v>210</v>
      </c>
    </row>
    <row r="179" s="14" customFormat="1">
      <c r="A179" s="14"/>
      <c r="B179" s="242"/>
      <c r="C179" s="243"/>
      <c r="D179" s="233" t="s">
        <v>136</v>
      </c>
      <c r="E179" s="244" t="s">
        <v>1</v>
      </c>
      <c r="F179" s="245" t="s">
        <v>211</v>
      </c>
      <c r="G179" s="243"/>
      <c r="H179" s="246">
        <v>2.8420000000000001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136</v>
      </c>
      <c r="AU179" s="252" t="s">
        <v>90</v>
      </c>
      <c r="AV179" s="14" t="s">
        <v>90</v>
      </c>
      <c r="AW179" s="14" t="s">
        <v>36</v>
      </c>
      <c r="AX179" s="14" t="s">
        <v>81</v>
      </c>
      <c r="AY179" s="252" t="s">
        <v>127</v>
      </c>
    </row>
    <row r="180" s="15" customFormat="1">
      <c r="A180" s="15"/>
      <c r="B180" s="253"/>
      <c r="C180" s="254"/>
      <c r="D180" s="233" t="s">
        <v>136</v>
      </c>
      <c r="E180" s="255" t="s">
        <v>1</v>
      </c>
      <c r="F180" s="256" t="s">
        <v>158</v>
      </c>
      <c r="G180" s="254"/>
      <c r="H180" s="257">
        <v>2.8420000000000001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3" t="s">
        <v>136</v>
      </c>
      <c r="AU180" s="263" t="s">
        <v>90</v>
      </c>
      <c r="AV180" s="15" t="s">
        <v>134</v>
      </c>
      <c r="AW180" s="15" t="s">
        <v>36</v>
      </c>
      <c r="AX180" s="15" t="s">
        <v>88</v>
      </c>
      <c r="AY180" s="263" t="s">
        <v>127</v>
      </c>
    </row>
    <row r="181" s="2" customFormat="1" ht="49.05" customHeight="1">
      <c r="A181" s="38"/>
      <c r="B181" s="39"/>
      <c r="C181" s="218" t="s">
        <v>212</v>
      </c>
      <c r="D181" s="218" t="s">
        <v>129</v>
      </c>
      <c r="E181" s="219" t="s">
        <v>213</v>
      </c>
      <c r="F181" s="220" t="s">
        <v>214</v>
      </c>
      <c r="G181" s="221" t="s">
        <v>209</v>
      </c>
      <c r="H181" s="222">
        <v>35.057000000000002</v>
      </c>
      <c r="I181" s="223"/>
      <c r="J181" s="224">
        <f>ROUND(I181*H181,2)</f>
        <v>0</v>
      </c>
      <c r="K181" s="220" t="s">
        <v>133</v>
      </c>
      <c r="L181" s="44"/>
      <c r="M181" s="225" t="s">
        <v>1</v>
      </c>
      <c r="N181" s="226" t="s">
        <v>46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134</v>
      </c>
      <c r="AT181" s="229" t="s">
        <v>129</v>
      </c>
      <c r="AU181" s="229" t="s">
        <v>90</v>
      </c>
      <c r="AY181" s="17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88</v>
      </c>
      <c r="BK181" s="230">
        <f>ROUND(I181*H181,2)</f>
        <v>0</v>
      </c>
      <c r="BL181" s="17" t="s">
        <v>134</v>
      </c>
      <c r="BM181" s="229" t="s">
        <v>215</v>
      </c>
    </row>
    <row r="182" s="13" customFormat="1">
      <c r="A182" s="13"/>
      <c r="B182" s="231"/>
      <c r="C182" s="232"/>
      <c r="D182" s="233" t="s">
        <v>136</v>
      </c>
      <c r="E182" s="234" t="s">
        <v>1</v>
      </c>
      <c r="F182" s="235" t="s">
        <v>216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136</v>
      </c>
      <c r="AU182" s="241" t="s">
        <v>90</v>
      </c>
      <c r="AV182" s="13" t="s">
        <v>88</v>
      </c>
      <c r="AW182" s="13" t="s">
        <v>36</v>
      </c>
      <c r="AX182" s="13" t="s">
        <v>81</v>
      </c>
      <c r="AY182" s="241" t="s">
        <v>127</v>
      </c>
    </row>
    <row r="183" s="13" customFormat="1">
      <c r="A183" s="13"/>
      <c r="B183" s="231"/>
      <c r="C183" s="232"/>
      <c r="D183" s="233" t="s">
        <v>136</v>
      </c>
      <c r="E183" s="234" t="s">
        <v>1</v>
      </c>
      <c r="F183" s="235" t="s">
        <v>217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136</v>
      </c>
      <c r="AU183" s="241" t="s">
        <v>90</v>
      </c>
      <c r="AV183" s="13" t="s">
        <v>88</v>
      </c>
      <c r="AW183" s="13" t="s">
        <v>36</v>
      </c>
      <c r="AX183" s="13" t="s">
        <v>81</v>
      </c>
      <c r="AY183" s="241" t="s">
        <v>127</v>
      </c>
    </row>
    <row r="184" s="13" customFormat="1">
      <c r="A184" s="13"/>
      <c r="B184" s="231"/>
      <c r="C184" s="232"/>
      <c r="D184" s="233" t="s">
        <v>136</v>
      </c>
      <c r="E184" s="234" t="s">
        <v>1</v>
      </c>
      <c r="F184" s="235" t="s">
        <v>218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136</v>
      </c>
      <c r="AU184" s="241" t="s">
        <v>90</v>
      </c>
      <c r="AV184" s="13" t="s">
        <v>88</v>
      </c>
      <c r="AW184" s="13" t="s">
        <v>36</v>
      </c>
      <c r="AX184" s="13" t="s">
        <v>81</v>
      </c>
      <c r="AY184" s="241" t="s">
        <v>127</v>
      </c>
    </row>
    <row r="185" s="14" customFormat="1">
      <c r="A185" s="14"/>
      <c r="B185" s="242"/>
      <c r="C185" s="243"/>
      <c r="D185" s="233" t="s">
        <v>136</v>
      </c>
      <c r="E185" s="244" t="s">
        <v>1</v>
      </c>
      <c r="F185" s="245" t="s">
        <v>219</v>
      </c>
      <c r="G185" s="243"/>
      <c r="H185" s="246">
        <v>41.354999999999997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136</v>
      </c>
      <c r="AU185" s="252" t="s">
        <v>90</v>
      </c>
      <c r="AV185" s="14" t="s">
        <v>90</v>
      </c>
      <c r="AW185" s="14" t="s">
        <v>36</v>
      </c>
      <c r="AX185" s="14" t="s">
        <v>81</v>
      </c>
      <c r="AY185" s="252" t="s">
        <v>127</v>
      </c>
    </row>
    <row r="186" s="14" customFormat="1">
      <c r="A186" s="14"/>
      <c r="B186" s="242"/>
      <c r="C186" s="243"/>
      <c r="D186" s="233" t="s">
        <v>136</v>
      </c>
      <c r="E186" s="244" t="s">
        <v>1</v>
      </c>
      <c r="F186" s="245" t="s">
        <v>220</v>
      </c>
      <c r="G186" s="243"/>
      <c r="H186" s="246">
        <v>4.0389999999999997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136</v>
      </c>
      <c r="AU186" s="252" t="s">
        <v>90</v>
      </c>
      <c r="AV186" s="14" t="s">
        <v>90</v>
      </c>
      <c r="AW186" s="14" t="s">
        <v>36</v>
      </c>
      <c r="AX186" s="14" t="s">
        <v>81</v>
      </c>
      <c r="AY186" s="252" t="s">
        <v>127</v>
      </c>
    </row>
    <row r="187" s="14" customFormat="1">
      <c r="A187" s="14"/>
      <c r="B187" s="242"/>
      <c r="C187" s="243"/>
      <c r="D187" s="233" t="s">
        <v>136</v>
      </c>
      <c r="E187" s="244" t="s">
        <v>1</v>
      </c>
      <c r="F187" s="245" t="s">
        <v>221</v>
      </c>
      <c r="G187" s="243"/>
      <c r="H187" s="246">
        <v>-9.25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136</v>
      </c>
      <c r="AU187" s="252" t="s">
        <v>90</v>
      </c>
      <c r="AV187" s="14" t="s">
        <v>90</v>
      </c>
      <c r="AW187" s="14" t="s">
        <v>36</v>
      </c>
      <c r="AX187" s="14" t="s">
        <v>81</v>
      </c>
      <c r="AY187" s="252" t="s">
        <v>127</v>
      </c>
    </row>
    <row r="188" s="14" customFormat="1">
      <c r="A188" s="14"/>
      <c r="B188" s="242"/>
      <c r="C188" s="243"/>
      <c r="D188" s="233" t="s">
        <v>136</v>
      </c>
      <c r="E188" s="244" t="s">
        <v>1</v>
      </c>
      <c r="F188" s="245" t="s">
        <v>222</v>
      </c>
      <c r="G188" s="243"/>
      <c r="H188" s="246">
        <v>-1.087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136</v>
      </c>
      <c r="AU188" s="252" t="s">
        <v>90</v>
      </c>
      <c r="AV188" s="14" t="s">
        <v>90</v>
      </c>
      <c r="AW188" s="14" t="s">
        <v>36</v>
      </c>
      <c r="AX188" s="14" t="s">
        <v>81</v>
      </c>
      <c r="AY188" s="252" t="s">
        <v>127</v>
      </c>
    </row>
    <row r="189" s="15" customFormat="1">
      <c r="A189" s="15"/>
      <c r="B189" s="253"/>
      <c r="C189" s="254"/>
      <c r="D189" s="233" t="s">
        <v>136</v>
      </c>
      <c r="E189" s="255" t="s">
        <v>1</v>
      </c>
      <c r="F189" s="256" t="s">
        <v>158</v>
      </c>
      <c r="G189" s="254"/>
      <c r="H189" s="257">
        <v>35.057000000000002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136</v>
      </c>
      <c r="AU189" s="263" t="s">
        <v>90</v>
      </c>
      <c r="AV189" s="15" t="s">
        <v>134</v>
      </c>
      <c r="AW189" s="15" t="s">
        <v>36</v>
      </c>
      <c r="AX189" s="15" t="s">
        <v>88</v>
      </c>
      <c r="AY189" s="263" t="s">
        <v>127</v>
      </c>
    </row>
    <row r="190" s="2" customFormat="1" ht="49.05" customHeight="1">
      <c r="A190" s="38"/>
      <c r="B190" s="39"/>
      <c r="C190" s="218" t="s">
        <v>223</v>
      </c>
      <c r="D190" s="218" t="s">
        <v>129</v>
      </c>
      <c r="E190" s="219" t="s">
        <v>224</v>
      </c>
      <c r="F190" s="220" t="s">
        <v>225</v>
      </c>
      <c r="G190" s="221" t="s">
        <v>209</v>
      </c>
      <c r="H190" s="222">
        <v>35.057000000000002</v>
      </c>
      <c r="I190" s="223"/>
      <c r="J190" s="224">
        <f>ROUND(I190*H190,2)</f>
        <v>0</v>
      </c>
      <c r="K190" s="220" t="s">
        <v>133</v>
      </c>
      <c r="L190" s="44"/>
      <c r="M190" s="225" t="s">
        <v>1</v>
      </c>
      <c r="N190" s="226" t="s">
        <v>46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134</v>
      </c>
      <c r="AT190" s="229" t="s">
        <v>129</v>
      </c>
      <c r="AU190" s="229" t="s">
        <v>90</v>
      </c>
      <c r="AY190" s="17" t="s">
        <v>127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88</v>
      </c>
      <c r="BK190" s="230">
        <f>ROUND(I190*H190,2)</f>
        <v>0</v>
      </c>
      <c r="BL190" s="17" t="s">
        <v>134</v>
      </c>
      <c r="BM190" s="229" t="s">
        <v>226</v>
      </c>
    </row>
    <row r="191" s="13" customFormat="1">
      <c r="A191" s="13"/>
      <c r="B191" s="231"/>
      <c r="C191" s="232"/>
      <c r="D191" s="233" t="s">
        <v>136</v>
      </c>
      <c r="E191" s="234" t="s">
        <v>1</v>
      </c>
      <c r="F191" s="235" t="s">
        <v>216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136</v>
      </c>
      <c r="AU191" s="241" t="s">
        <v>90</v>
      </c>
      <c r="AV191" s="13" t="s">
        <v>88</v>
      </c>
      <c r="AW191" s="13" t="s">
        <v>36</v>
      </c>
      <c r="AX191" s="13" t="s">
        <v>81</v>
      </c>
      <c r="AY191" s="241" t="s">
        <v>127</v>
      </c>
    </row>
    <row r="192" s="13" customFormat="1">
      <c r="A192" s="13"/>
      <c r="B192" s="231"/>
      <c r="C192" s="232"/>
      <c r="D192" s="233" t="s">
        <v>136</v>
      </c>
      <c r="E192" s="234" t="s">
        <v>1</v>
      </c>
      <c r="F192" s="235" t="s">
        <v>217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136</v>
      </c>
      <c r="AU192" s="241" t="s">
        <v>90</v>
      </c>
      <c r="AV192" s="13" t="s">
        <v>88</v>
      </c>
      <c r="AW192" s="13" t="s">
        <v>36</v>
      </c>
      <c r="AX192" s="13" t="s">
        <v>81</v>
      </c>
      <c r="AY192" s="241" t="s">
        <v>127</v>
      </c>
    </row>
    <row r="193" s="13" customFormat="1">
      <c r="A193" s="13"/>
      <c r="B193" s="231"/>
      <c r="C193" s="232"/>
      <c r="D193" s="233" t="s">
        <v>136</v>
      </c>
      <c r="E193" s="234" t="s">
        <v>1</v>
      </c>
      <c r="F193" s="235" t="s">
        <v>218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136</v>
      </c>
      <c r="AU193" s="241" t="s">
        <v>90</v>
      </c>
      <c r="AV193" s="13" t="s">
        <v>88</v>
      </c>
      <c r="AW193" s="13" t="s">
        <v>36</v>
      </c>
      <c r="AX193" s="13" t="s">
        <v>81</v>
      </c>
      <c r="AY193" s="241" t="s">
        <v>127</v>
      </c>
    </row>
    <row r="194" s="14" customFormat="1">
      <c r="A194" s="14"/>
      <c r="B194" s="242"/>
      <c r="C194" s="243"/>
      <c r="D194" s="233" t="s">
        <v>136</v>
      </c>
      <c r="E194" s="244" t="s">
        <v>1</v>
      </c>
      <c r="F194" s="245" t="s">
        <v>219</v>
      </c>
      <c r="G194" s="243"/>
      <c r="H194" s="246">
        <v>41.354999999999997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136</v>
      </c>
      <c r="AU194" s="252" t="s">
        <v>90</v>
      </c>
      <c r="AV194" s="14" t="s">
        <v>90</v>
      </c>
      <c r="AW194" s="14" t="s">
        <v>36</v>
      </c>
      <c r="AX194" s="14" t="s">
        <v>81</v>
      </c>
      <c r="AY194" s="252" t="s">
        <v>127</v>
      </c>
    </row>
    <row r="195" s="14" customFormat="1">
      <c r="A195" s="14"/>
      <c r="B195" s="242"/>
      <c r="C195" s="243"/>
      <c r="D195" s="233" t="s">
        <v>136</v>
      </c>
      <c r="E195" s="244" t="s">
        <v>1</v>
      </c>
      <c r="F195" s="245" t="s">
        <v>220</v>
      </c>
      <c r="G195" s="243"/>
      <c r="H195" s="246">
        <v>4.0389999999999997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136</v>
      </c>
      <c r="AU195" s="252" t="s">
        <v>90</v>
      </c>
      <c r="AV195" s="14" t="s">
        <v>90</v>
      </c>
      <c r="AW195" s="14" t="s">
        <v>36</v>
      </c>
      <c r="AX195" s="14" t="s">
        <v>81</v>
      </c>
      <c r="AY195" s="252" t="s">
        <v>127</v>
      </c>
    </row>
    <row r="196" s="14" customFormat="1">
      <c r="A196" s="14"/>
      <c r="B196" s="242"/>
      <c r="C196" s="243"/>
      <c r="D196" s="233" t="s">
        <v>136</v>
      </c>
      <c r="E196" s="244" t="s">
        <v>1</v>
      </c>
      <c r="F196" s="245" t="s">
        <v>221</v>
      </c>
      <c r="G196" s="243"/>
      <c r="H196" s="246">
        <v>-9.25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136</v>
      </c>
      <c r="AU196" s="252" t="s">
        <v>90</v>
      </c>
      <c r="AV196" s="14" t="s">
        <v>90</v>
      </c>
      <c r="AW196" s="14" t="s">
        <v>36</v>
      </c>
      <c r="AX196" s="14" t="s">
        <v>81</v>
      </c>
      <c r="AY196" s="252" t="s">
        <v>127</v>
      </c>
    </row>
    <row r="197" s="14" customFormat="1">
      <c r="A197" s="14"/>
      <c r="B197" s="242"/>
      <c r="C197" s="243"/>
      <c r="D197" s="233" t="s">
        <v>136</v>
      </c>
      <c r="E197" s="244" t="s">
        <v>1</v>
      </c>
      <c r="F197" s="245" t="s">
        <v>222</v>
      </c>
      <c r="G197" s="243"/>
      <c r="H197" s="246">
        <v>-1.087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2" t="s">
        <v>136</v>
      </c>
      <c r="AU197" s="252" t="s">
        <v>90</v>
      </c>
      <c r="AV197" s="14" t="s">
        <v>90</v>
      </c>
      <c r="AW197" s="14" t="s">
        <v>36</v>
      </c>
      <c r="AX197" s="14" t="s">
        <v>81</v>
      </c>
      <c r="AY197" s="252" t="s">
        <v>127</v>
      </c>
    </row>
    <row r="198" s="15" customFormat="1">
      <c r="A198" s="15"/>
      <c r="B198" s="253"/>
      <c r="C198" s="254"/>
      <c r="D198" s="233" t="s">
        <v>136</v>
      </c>
      <c r="E198" s="255" t="s">
        <v>1</v>
      </c>
      <c r="F198" s="256" t="s">
        <v>158</v>
      </c>
      <c r="G198" s="254"/>
      <c r="H198" s="257">
        <v>35.057000000000002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3" t="s">
        <v>136</v>
      </c>
      <c r="AU198" s="263" t="s">
        <v>90</v>
      </c>
      <c r="AV198" s="15" t="s">
        <v>134</v>
      </c>
      <c r="AW198" s="15" t="s">
        <v>36</v>
      </c>
      <c r="AX198" s="15" t="s">
        <v>88</v>
      </c>
      <c r="AY198" s="263" t="s">
        <v>127</v>
      </c>
    </row>
    <row r="199" s="2" customFormat="1" ht="37.8" customHeight="1">
      <c r="A199" s="38"/>
      <c r="B199" s="39"/>
      <c r="C199" s="218" t="s">
        <v>227</v>
      </c>
      <c r="D199" s="218" t="s">
        <v>129</v>
      </c>
      <c r="E199" s="219" t="s">
        <v>228</v>
      </c>
      <c r="F199" s="220" t="s">
        <v>229</v>
      </c>
      <c r="G199" s="221" t="s">
        <v>132</v>
      </c>
      <c r="H199" s="222">
        <v>134.94</v>
      </c>
      <c r="I199" s="223"/>
      <c r="J199" s="224">
        <f>ROUND(I199*H199,2)</f>
        <v>0</v>
      </c>
      <c r="K199" s="220" t="s">
        <v>133</v>
      </c>
      <c r="L199" s="44"/>
      <c r="M199" s="225" t="s">
        <v>1</v>
      </c>
      <c r="N199" s="226" t="s">
        <v>46</v>
      </c>
      <c r="O199" s="91"/>
      <c r="P199" s="227">
        <f>O199*H199</f>
        <v>0</v>
      </c>
      <c r="Q199" s="227">
        <v>0.00059000000000000003</v>
      </c>
      <c r="R199" s="227">
        <f>Q199*H199</f>
        <v>0.079614600000000008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134</v>
      </c>
      <c r="AT199" s="229" t="s">
        <v>129</v>
      </c>
      <c r="AU199" s="229" t="s">
        <v>90</v>
      </c>
      <c r="AY199" s="17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88</v>
      </c>
      <c r="BK199" s="230">
        <f>ROUND(I199*H199,2)</f>
        <v>0</v>
      </c>
      <c r="BL199" s="17" t="s">
        <v>134</v>
      </c>
      <c r="BM199" s="229" t="s">
        <v>230</v>
      </c>
    </row>
    <row r="200" s="13" customFormat="1">
      <c r="A200" s="13"/>
      <c r="B200" s="231"/>
      <c r="C200" s="232"/>
      <c r="D200" s="233" t="s">
        <v>136</v>
      </c>
      <c r="E200" s="234" t="s">
        <v>1</v>
      </c>
      <c r="F200" s="235" t="s">
        <v>217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136</v>
      </c>
      <c r="AU200" s="241" t="s">
        <v>90</v>
      </c>
      <c r="AV200" s="13" t="s">
        <v>88</v>
      </c>
      <c r="AW200" s="13" t="s">
        <v>36</v>
      </c>
      <c r="AX200" s="13" t="s">
        <v>81</v>
      </c>
      <c r="AY200" s="241" t="s">
        <v>127</v>
      </c>
    </row>
    <row r="201" s="14" customFormat="1">
      <c r="A201" s="14"/>
      <c r="B201" s="242"/>
      <c r="C201" s="243"/>
      <c r="D201" s="233" t="s">
        <v>136</v>
      </c>
      <c r="E201" s="244" t="s">
        <v>1</v>
      </c>
      <c r="F201" s="245" t="s">
        <v>231</v>
      </c>
      <c r="G201" s="243"/>
      <c r="H201" s="246">
        <v>134.94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136</v>
      </c>
      <c r="AU201" s="252" t="s">
        <v>90</v>
      </c>
      <c r="AV201" s="14" t="s">
        <v>90</v>
      </c>
      <c r="AW201" s="14" t="s">
        <v>36</v>
      </c>
      <c r="AX201" s="14" t="s">
        <v>88</v>
      </c>
      <c r="AY201" s="252" t="s">
        <v>127</v>
      </c>
    </row>
    <row r="202" s="2" customFormat="1" ht="37.8" customHeight="1">
      <c r="A202" s="38"/>
      <c r="B202" s="39"/>
      <c r="C202" s="218" t="s">
        <v>232</v>
      </c>
      <c r="D202" s="218" t="s">
        <v>129</v>
      </c>
      <c r="E202" s="219" t="s">
        <v>233</v>
      </c>
      <c r="F202" s="220" t="s">
        <v>234</v>
      </c>
      <c r="G202" s="221" t="s">
        <v>132</v>
      </c>
      <c r="H202" s="222">
        <v>134.94</v>
      </c>
      <c r="I202" s="223"/>
      <c r="J202" s="224">
        <f>ROUND(I202*H202,2)</f>
        <v>0</v>
      </c>
      <c r="K202" s="220" t="s">
        <v>133</v>
      </c>
      <c r="L202" s="44"/>
      <c r="M202" s="225" t="s">
        <v>1</v>
      </c>
      <c r="N202" s="226" t="s">
        <v>46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134</v>
      </c>
      <c r="AT202" s="229" t="s">
        <v>129</v>
      </c>
      <c r="AU202" s="229" t="s">
        <v>90</v>
      </c>
      <c r="AY202" s="17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88</v>
      </c>
      <c r="BK202" s="230">
        <f>ROUND(I202*H202,2)</f>
        <v>0</v>
      </c>
      <c r="BL202" s="17" t="s">
        <v>134</v>
      </c>
      <c r="BM202" s="229" t="s">
        <v>235</v>
      </c>
    </row>
    <row r="203" s="2" customFormat="1" ht="62.7" customHeight="1">
      <c r="A203" s="38"/>
      <c r="B203" s="39"/>
      <c r="C203" s="218" t="s">
        <v>236</v>
      </c>
      <c r="D203" s="218" t="s">
        <v>129</v>
      </c>
      <c r="E203" s="219" t="s">
        <v>237</v>
      </c>
      <c r="F203" s="220" t="s">
        <v>238</v>
      </c>
      <c r="G203" s="221" t="s">
        <v>209</v>
      </c>
      <c r="H203" s="222">
        <v>8.4399999999999995</v>
      </c>
      <c r="I203" s="223"/>
      <c r="J203" s="224">
        <f>ROUND(I203*H203,2)</f>
        <v>0</v>
      </c>
      <c r="K203" s="220" t="s">
        <v>133</v>
      </c>
      <c r="L203" s="44"/>
      <c r="M203" s="225" t="s">
        <v>1</v>
      </c>
      <c r="N203" s="226" t="s">
        <v>46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134</v>
      </c>
      <c r="AT203" s="229" t="s">
        <v>129</v>
      </c>
      <c r="AU203" s="229" t="s">
        <v>90</v>
      </c>
      <c r="AY203" s="17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88</v>
      </c>
      <c r="BK203" s="230">
        <f>ROUND(I203*H203,2)</f>
        <v>0</v>
      </c>
      <c r="BL203" s="17" t="s">
        <v>134</v>
      </c>
      <c r="BM203" s="229" t="s">
        <v>239</v>
      </c>
    </row>
    <row r="204" s="13" customFormat="1">
      <c r="A204" s="13"/>
      <c r="B204" s="231"/>
      <c r="C204" s="232"/>
      <c r="D204" s="233" t="s">
        <v>136</v>
      </c>
      <c r="E204" s="234" t="s">
        <v>1</v>
      </c>
      <c r="F204" s="235" t="s">
        <v>240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136</v>
      </c>
      <c r="AU204" s="241" t="s">
        <v>90</v>
      </c>
      <c r="AV204" s="13" t="s">
        <v>88</v>
      </c>
      <c r="AW204" s="13" t="s">
        <v>36</v>
      </c>
      <c r="AX204" s="13" t="s">
        <v>81</v>
      </c>
      <c r="AY204" s="241" t="s">
        <v>127</v>
      </c>
    </row>
    <row r="205" s="14" customFormat="1">
      <c r="A205" s="14"/>
      <c r="B205" s="242"/>
      <c r="C205" s="243"/>
      <c r="D205" s="233" t="s">
        <v>136</v>
      </c>
      <c r="E205" s="244" t="s">
        <v>1</v>
      </c>
      <c r="F205" s="245" t="s">
        <v>241</v>
      </c>
      <c r="G205" s="243"/>
      <c r="H205" s="246">
        <v>8.4399999999999995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136</v>
      </c>
      <c r="AU205" s="252" t="s">
        <v>90</v>
      </c>
      <c r="AV205" s="14" t="s">
        <v>90</v>
      </c>
      <c r="AW205" s="14" t="s">
        <v>36</v>
      </c>
      <c r="AX205" s="14" t="s">
        <v>88</v>
      </c>
      <c r="AY205" s="252" t="s">
        <v>127</v>
      </c>
    </row>
    <row r="206" s="2" customFormat="1" ht="62.7" customHeight="1">
      <c r="A206" s="38"/>
      <c r="B206" s="39"/>
      <c r="C206" s="218" t="s">
        <v>7</v>
      </c>
      <c r="D206" s="218" t="s">
        <v>129</v>
      </c>
      <c r="E206" s="219" t="s">
        <v>242</v>
      </c>
      <c r="F206" s="220" t="s">
        <v>243</v>
      </c>
      <c r="G206" s="221" t="s">
        <v>209</v>
      </c>
      <c r="H206" s="222">
        <v>30.837</v>
      </c>
      <c r="I206" s="223"/>
      <c r="J206" s="224">
        <f>ROUND(I206*H206,2)</f>
        <v>0</v>
      </c>
      <c r="K206" s="220" t="s">
        <v>133</v>
      </c>
      <c r="L206" s="44"/>
      <c r="M206" s="225" t="s">
        <v>1</v>
      </c>
      <c r="N206" s="226" t="s">
        <v>46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134</v>
      </c>
      <c r="AT206" s="229" t="s">
        <v>129</v>
      </c>
      <c r="AU206" s="229" t="s">
        <v>90</v>
      </c>
      <c r="AY206" s="17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88</v>
      </c>
      <c r="BK206" s="230">
        <f>ROUND(I206*H206,2)</f>
        <v>0</v>
      </c>
      <c r="BL206" s="17" t="s">
        <v>134</v>
      </c>
      <c r="BM206" s="229" t="s">
        <v>244</v>
      </c>
    </row>
    <row r="207" s="13" customFormat="1">
      <c r="A207" s="13"/>
      <c r="B207" s="231"/>
      <c r="C207" s="232"/>
      <c r="D207" s="233" t="s">
        <v>136</v>
      </c>
      <c r="E207" s="234" t="s">
        <v>1</v>
      </c>
      <c r="F207" s="235" t="s">
        <v>245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136</v>
      </c>
      <c r="AU207" s="241" t="s">
        <v>90</v>
      </c>
      <c r="AV207" s="13" t="s">
        <v>88</v>
      </c>
      <c r="AW207" s="13" t="s">
        <v>36</v>
      </c>
      <c r="AX207" s="13" t="s">
        <v>81</v>
      </c>
      <c r="AY207" s="241" t="s">
        <v>127</v>
      </c>
    </row>
    <row r="208" s="14" customFormat="1">
      <c r="A208" s="14"/>
      <c r="B208" s="242"/>
      <c r="C208" s="243"/>
      <c r="D208" s="233" t="s">
        <v>136</v>
      </c>
      <c r="E208" s="244" t="s">
        <v>1</v>
      </c>
      <c r="F208" s="245" t="s">
        <v>246</v>
      </c>
      <c r="G208" s="243"/>
      <c r="H208" s="246">
        <v>35.057000000000002</v>
      </c>
      <c r="I208" s="247"/>
      <c r="J208" s="243"/>
      <c r="K208" s="243"/>
      <c r="L208" s="248"/>
      <c r="M208" s="249"/>
      <c r="N208" s="250"/>
      <c r="O208" s="250"/>
      <c r="P208" s="250"/>
      <c r="Q208" s="250"/>
      <c r="R208" s="250"/>
      <c r="S208" s="250"/>
      <c r="T208" s="25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2" t="s">
        <v>136</v>
      </c>
      <c r="AU208" s="252" t="s">
        <v>90</v>
      </c>
      <c r="AV208" s="14" t="s">
        <v>90</v>
      </c>
      <c r="AW208" s="14" t="s">
        <v>36</v>
      </c>
      <c r="AX208" s="14" t="s">
        <v>81</v>
      </c>
      <c r="AY208" s="252" t="s">
        <v>127</v>
      </c>
    </row>
    <row r="209" s="14" customFormat="1">
      <c r="A209" s="14"/>
      <c r="B209" s="242"/>
      <c r="C209" s="243"/>
      <c r="D209" s="233" t="s">
        <v>136</v>
      </c>
      <c r="E209" s="244" t="s">
        <v>1</v>
      </c>
      <c r="F209" s="245" t="s">
        <v>247</v>
      </c>
      <c r="G209" s="243"/>
      <c r="H209" s="246">
        <v>-4.2199999999999998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136</v>
      </c>
      <c r="AU209" s="252" t="s">
        <v>90</v>
      </c>
      <c r="AV209" s="14" t="s">
        <v>90</v>
      </c>
      <c r="AW209" s="14" t="s">
        <v>36</v>
      </c>
      <c r="AX209" s="14" t="s">
        <v>81</v>
      </c>
      <c r="AY209" s="252" t="s">
        <v>127</v>
      </c>
    </row>
    <row r="210" s="15" customFormat="1">
      <c r="A210" s="15"/>
      <c r="B210" s="253"/>
      <c r="C210" s="254"/>
      <c r="D210" s="233" t="s">
        <v>136</v>
      </c>
      <c r="E210" s="255" t="s">
        <v>1</v>
      </c>
      <c r="F210" s="256" t="s">
        <v>158</v>
      </c>
      <c r="G210" s="254"/>
      <c r="H210" s="257">
        <v>30.837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136</v>
      </c>
      <c r="AU210" s="263" t="s">
        <v>90</v>
      </c>
      <c r="AV210" s="15" t="s">
        <v>134</v>
      </c>
      <c r="AW210" s="15" t="s">
        <v>36</v>
      </c>
      <c r="AX210" s="15" t="s">
        <v>88</v>
      </c>
      <c r="AY210" s="263" t="s">
        <v>127</v>
      </c>
    </row>
    <row r="211" s="2" customFormat="1" ht="66.75" customHeight="1">
      <c r="A211" s="38"/>
      <c r="B211" s="39"/>
      <c r="C211" s="218" t="s">
        <v>248</v>
      </c>
      <c r="D211" s="218" t="s">
        <v>129</v>
      </c>
      <c r="E211" s="219" t="s">
        <v>249</v>
      </c>
      <c r="F211" s="220" t="s">
        <v>250</v>
      </c>
      <c r="G211" s="221" t="s">
        <v>209</v>
      </c>
      <c r="H211" s="222">
        <v>30.837</v>
      </c>
      <c r="I211" s="223"/>
      <c r="J211" s="224">
        <f>ROUND(I211*H211,2)</f>
        <v>0</v>
      </c>
      <c r="K211" s="220" t="s">
        <v>133</v>
      </c>
      <c r="L211" s="44"/>
      <c r="M211" s="225" t="s">
        <v>1</v>
      </c>
      <c r="N211" s="226" t="s">
        <v>46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134</v>
      </c>
      <c r="AT211" s="229" t="s">
        <v>129</v>
      </c>
      <c r="AU211" s="229" t="s">
        <v>90</v>
      </c>
      <c r="AY211" s="17" t="s">
        <v>127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88</v>
      </c>
      <c r="BK211" s="230">
        <f>ROUND(I211*H211,2)</f>
        <v>0</v>
      </c>
      <c r="BL211" s="17" t="s">
        <v>134</v>
      </c>
      <c r="BM211" s="229" t="s">
        <v>251</v>
      </c>
    </row>
    <row r="212" s="13" customFormat="1">
      <c r="A212" s="13"/>
      <c r="B212" s="231"/>
      <c r="C212" s="232"/>
      <c r="D212" s="233" t="s">
        <v>136</v>
      </c>
      <c r="E212" s="234" t="s">
        <v>1</v>
      </c>
      <c r="F212" s="235" t="s">
        <v>252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136</v>
      </c>
      <c r="AU212" s="241" t="s">
        <v>90</v>
      </c>
      <c r="AV212" s="13" t="s">
        <v>88</v>
      </c>
      <c r="AW212" s="13" t="s">
        <v>36</v>
      </c>
      <c r="AX212" s="13" t="s">
        <v>81</v>
      </c>
      <c r="AY212" s="241" t="s">
        <v>127</v>
      </c>
    </row>
    <row r="213" s="14" customFormat="1">
      <c r="A213" s="14"/>
      <c r="B213" s="242"/>
      <c r="C213" s="243"/>
      <c r="D213" s="233" t="s">
        <v>136</v>
      </c>
      <c r="E213" s="244" t="s">
        <v>1</v>
      </c>
      <c r="F213" s="245" t="s">
        <v>253</v>
      </c>
      <c r="G213" s="243"/>
      <c r="H213" s="246">
        <v>30.837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136</v>
      </c>
      <c r="AU213" s="252" t="s">
        <v>90</v>
      </c>
      <c r="AV213" s="14" t="s">
        <v>90</v>
      </c>
      <c r="AW213" s="14" t="s">
        <v>36</v>
      </c>
      <c r="AX213" s="14" t="s">
        <v>88</v>
      </c>
      <c r="AY213" s="252" t="s">
        <v>127</v>
      </c>
    </row>
    <row r="214" s="2" customFormat="1" ht="62.7" customHeight="1">
      <c r="A214" s="38"/>
      <c r="B214" s="39"/>
      <c r="C214" s="218" t="s">
        <v>254</v>
      </c>
      <c r="D214" s="218" t="s">
        <v>129</v>
      </c>
      <c r="E214" s="219" t="s">
        <v>255</v>
      </c>
      <c r="F214" s="220" t="s">
        <v>256</v>
      </c>
      <c r="G214" s="221" t="s">
        <v>209</v>
      </c>
      <c r="H214" s="222">
        <v>35.057000000000002</v>
      </c>
      <c r="I214" s="223"/>
      <c r="J214" s="224">
        <f>ROUND(I214*H214,2)</f>
        <v>0</v>
      </c>
      <c r="K214" s="220" t="s">
        <v>133</v>
      </c>
      <c r="L214" s="44"/>
      <c r="M214" s="225" t="s">
        <v>1</v>
      </c>
      <c r="N214" s="226" t="s">
        <v>46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134</v>
      </c>
      <c r="AT214" s="229" t="s">
        <v>129</v>
      </c>
      <c r="AU214" s="229" t="s">
        <v>90</v>
      </c>
      <c r="AY214" s="17" t="s">
        <v>127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88</v>
      </c>
      <c r="BK214" s="230">
        <f>ROUND(I214*H214,2)</f>
        <v>0</v>
      </c>
      <c r="BL214" s="17" t="s">
        <v>134</v>
      </c>
      <c r="BM214" s="229" t="s">
        <v>257</v>
      </c>
    </row>
    <row r="215" s="13" customFormat="1">
      <c r="A215" s="13"/>
      <c r="B215" s="231"/>
      <c r="C215" s="232"/>
      <c r="D215" s="233" t="s">
        <v>136</v>
      </c>
      <c r="E215" s="234" t="s">
        <v>1</v>
      </c>
      <c r="F215" s="235" t="s">
        <v>245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136</v>
      </c>
      <c r="AU215" s="241" t="s">
        <v>90</v>
      </c>
      <c r="AV215" s="13" t="s">
        <v>88</v>
      </c>
      <c r="AW215" s="13" t="s">
        <v>36</v>
      </c>
      <c r="AX215" s="13" t="s">
        <v>81</v>
      </c>
      <c r="AY215" s="241" t="s">
        <v>127</v>
      </c>
    </row>
    <row r="216" s="14" customFormat="1">
      <c r="A216" s="14"/>
      <c r="B216" s="242"/>
      <c r="C216" s="243"/>
      <c r="D216" s="233" t="s">
        <v>136</v>
      </c>
      <c r="E216" s="244" t="s">
        <v>1</v>
      </c>
      <c r="F216" s="245" t="s">
        <v>246</v>
      </c>
      <c r="G216" s="243"/>
      <c r="H216" s="246">
        <v>35.057000000000002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136</v>
      </c>
      <c r="AU216" s="252" t="s">
        <v>90</v>
      </c>
      <c r="AV216" s="14" t="s">
        <v>90</v>
      </c>
      <c r="AW216" s="14" t="s">
        <v>36</v>
      </c>
      <c r="AX216" s="14" t="s">
        <v>88</v>
      </c>
      <c r="AY216" s="252" t="s">
        <v>127</v>
      </c>
    </row>
    <row r="217" s="2" customFormat="1" ht="66.75" customHeight="1">
      <c r="A217" s="38"/>
      <c r="B217" s="39"/>
      <c r="C217" s="218" t="s">
        <v>258</v>
      </c>
      <c r="D217" s="218" t="s">
        <v>129</v>
      </c>
      <c r="E217" s="219" t="s">
        <v>259</v>
      </c>
      <c r="F217" s="220" t="s">
        <v>260</v>
      </c>
      <c r="G217" s="221" t="s">
        <v>209</v>
      </c>
      <c r="H217" s="222">
        <v>140.22800000000001</v>
      </c>
      <c r="I217" s="223"/>
      <c r="J217" s="224">
        <f>ROUND(I217*H217,2)</f>
        <v>0</v>
      </c>
      <c r="K217" s="220" t="s">
        <v>133</v>
      </c>
      <c r="L217" s="44"/>
      <c r="M217" s="225" t="s">
        <v>1</v>
      </c>
      <c r="N217" s="226" t="s">
        <v>46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134</v>
      </c>
      <c r="AT217" s="229" t="s">
        <v>129</v>
      </c>
      <c r="AU217" s="229" t="s">
        <v>90</v>
      </c>
      <c r="AY217" s="17" t="s">
        <v>127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88</v>
      </c>
      <c r="BK217" s="230">
        <f>ROUND(I217*H217,2)</f>
        <v>0</v>
      </c>
      <c r="BL217" s="17" t="s">
        <v>134</v>
      </c>
      <c r="BM217" s="229" t="s">
        <v>261</v>
      </c>
    </row>
    <row r="218" s="13" customFormat="1">
      <c r="A218" s="13"/>
      <c r="B218" s="231"/>
      <c r="C218" s="232"/>
      <c r="D218" s="233" t="s">
        <v>136</v>
      </c>
      <c r="E218" s="234" t="s">
        <v>1</v>
      </c>
      <c r="F218" s="235" t="s">
        <v>252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136</v>
      </c>
      <c r="AU218" s="241" t="s">
        <v>90</v>
      </c>
      <c r="AV218" s="13" t="s">
        <v>88</v>
      </c>
      <c r="AW218" s="13" t="s">
        <v>36</v>
      </c>
      <c r="AX218" s="13" t="s">
        <v>81</v>
      </c>
      <c r="AY218" s="241" t="s">
        <v>127</v>
      </c>
    </row>
    <row r="219" s="14" customFormat="1">
      <c r="A219" s="14"/>
      <c r="B219" s="242"/>
      <c r="C219" s="243"/>
      <c r="D219" s="233" t="s">
        <v>136</v>
      </c>
      <c r="E219" s="244" t="s">
        <v>1</v>
      </c>
      <c r="F219" s="245" t="s">
        <v>262</v>
      </c>
      <c r="G219" s="243"/>
      <c r="H219" s="246">
        <v>140.22800000000001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136</v>
      </c>
      <c r="AU219" s="252" t="s">
        <v>90</v>
      </c>
      <c r="AV219" s="14" t="s">
        <v>90</v>
      </c>
      <c r="AW219" s="14" t="s">
        <v>36</v>
      </c>
      <c r="AX219" s="14" t="s">
        <v>88</v>
      </c>
      <c r="AY219" s="252" t="s">
        <v>127</v>
      </c>
    </row>
    <row r="220" s="2" customFormat="1" ht="44.25" customHeight="1">
      <c r="A220" s="38"/>
      <c r="B220" s="39"/>
      <c r="C220" s="218" t="s">
        <v>263</v>
      </c>
      <c r="D220" s="218" t="s">
        <v>129</v>
      </c>
      <c r="E220" s="219" t="s">
        <v>264</v>
      </c>
      <c r="F220" s="220" t="s">
        <v>265</v>
      </c>
      <c r="G220" s="221" t="s">
        <v>209</v>
      </c>
      <c r="H220" s="222">
        <v>4.2199999999999998</v>
      </c>
      <c r="I220" s="223"/>
      <c r="J220" s="224">
        <f>ROUND(I220*H220,2)</f>
        <v>0</v>
      </c>
      <c r="K220" s="220" t="s">
        <v>133</v>
      </c>
      <c r="L220" s="44"/>
      <c r="M220" s="225" t="s">
        <v>1</v>
      </c>
      <c r="N220" s="226" t="s">
        <v>46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134</v>
      </c>
      <c r="AT220" s="229" t="s">
        <v>129</v>
      </c>
      <c r="AU220" s="229" t="s">
        <v>90</v>
      </c>
      <c r="AY220" s="17" t="s">
        <v>127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88</v>
      </c>
      <c r="BK220" s="230">
        <f>ROUND(I220*H220,2)</f>
        <v>0</v>
      </c>
      <c r="BL220" s="17" t="s">
        <v>134</v>
      </c>
      <c r="BM220" s="229" t="s">
        <v>266</v>
      </c>
    </row>
    <row r="221" s="13" customFormat="1">
      <c r="A221" s="13"/>
      <c r="B221" s="231"/>
      <c r="C221" s="232"/>
      <c r="D221" s="233" t="s">
        <v>136</v>
      </c>
      <c r="E221" s="234" t="s">
        <v>1</v>
      </c>
      <c r="F221" s="235" t="s">
        <v>267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136</v>
      </c>
      <c r="AU221" s="241" t="s">
        <v>90</v>
      </c>
      <c r="AV221" s="13" t="s">
        <v>88</v>
      </c>
      <c r="AW221" s="13" t="s">
        <v>36</v>
      </c>
      <c r="AX221" s="13" t="s">
        <v>81</v>
      </c>
      <c r="AY221" s="241" t="s">
        <v>127</v>
      </c>
    </row>
    <row r="222" s="14" customFormat="1">
      <c r="A222" s="14"/>
      <c r="B222" s="242"/>
      <c r="C222" s="243"/>
      <c r="D222" s="233" t="s">
        <v>136</v>
      </c>
      <c r="E222" s="244" t="s">
        <v>1</v>
      </c>
      <c r="F222" s="245" t="s">
        <v>268</v>
      </c>
      <c r="G222" s="243"/>
      <c r="H222" s="246">
        <v>4.2199999999999998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136</v>
      </c>
      <c r="AU222" s="252" t="s">
        <v>90</v>
      </c>
      <c r="AV222" s="14" t="s">
        <v>90</v>
      </c>
      <c r="AW222" s="14" t="s">
        <v>36</v>
      </c>
      <c r="AX222" s="14" t="s">
        <v>88</v>
      </c>
      <c r="AY222" s="252" t="s">
        <v>127</v>
      </c>
    </row>
    <row r="223" s="2" customFormat="1" ht="44.25" customHeight="1">
      <c r="A223" s="38"/>
      <c r="B223" s="39"/>
      <c r="C223" s="218" t="s">
        <v>269</v>
      </c>
      <c r="D223" s="268" t="s">
        <v>129</v>
      </c>
      <c r="E223" s="219" t="s">
        <v>270</v>
      </c>
      <c r="F223" s="220" t="s">
        <v>271</v>
      </c>
      <c r="G223" s="221" t="s">
        <v>272</v>
      </c>
      <c r="H223" s="222">
        <v>118.61</v>
      </c>
      <c r="I223" s="223"/>
      <c r="J223" s="224">
        <f>ROUND(I223*H223,2)</f>
        <v>0</v>
      </c>
      <c r="K223" s="220" t="s">
        <v>273</v>
      </c>
      <c r="L223" s="44"/>
      <c r="M223" s="225" t="s">
        <v>1</v>
      </c>
      <c r="N223" s="226" t="s">
        <v>46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134</v>
      </c>
      <c r="AT223" s="229" t="s">
        <v>129</v>
      </c>
      <c r="AU223" s="229" t="s">
        <v>90</v>
      </c>
      <c r="AY223" s="17" t="s">
        <v>127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134</v>
      </c>
      <c r="BM223" s="229" t="s">
        <v>274</v>
      </c>
    </row>
    <row r="224" s="14" customFormat="1">
      <c r="A224" s="14"/>
      <c r="B224" s="242"/>
      <c r="C224" s="243"/>
      <c r="D224" s="233" t="s">
        <v>136</v>
      </c>
      <c r="E224" s="244" t="s">
        <v>1</v>
      </c>
      <c r="F224" s="245" t="s">
        <v>275</v>
      </c>
      <c r="G224" s="243"/>
      <c r="H224" s="246">
        <v>55.506999999999998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136</v>
      </c>
      <c r="AU224" s="252" t="s">
        <v>90</v>
      </c>
      <c r="AV224" s="14" t="s">
        <v>90</v>
      </c>
      <c r="AW224" s="14" t="s">
        <v>36</v>
      </c>
      <c r="AX224" s="14" t="s">
        <v>81</v>
      </c>
      <c r="AY224" s="252" t="s">
        <v>127</v>
      </c>
    </row>
    <row r="225" s="14" customFormat="1">
      <c r="A225" s="14"/>
      <c r="B225" s="242"/>
      <c r="C225" s="243"/>
      <c r="D225" s="233" t="s">
        <v>136</v>
      </c>
      <c r="E225" s="244" t="s">
        <v>1</v>
      </c>
      <c r="F225" s="245" t="s">
        <v>276</v>
      </c>
      <c r="G225" s="243"/>
      <c r="H225" s="246">
        <v>63.103000000000002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136</v>
      </c>
      <c r="AU225" s="252" t="s">
        <v>90</v>
      </c>
      <c r="AV225" s="14" t="s">
        <v>90</v>
      </c>
      <c r="AW225" s="14" t="s">
        <v>36</v>
      </c>
      <c r="AX225" s="14" t="s">
        <v>81</v>
      </c>
      <c r="AY225" s="252" t="s">
        <v>127</v>
      </c>
    </row>
    <row r="226" s="15" customFormat="1">
      <c r="A226" s="15"/>
      <c r="B226" s="253"/>
      <c r="C226" s="254"/>
      <c r="D226" s="233" t="s">
        <v>136</v>
      </c>
      <c r="E226" s="255" t="s">
        <v>1</v>
      </c>
      <c r="F226" s="256" t="s">
        <v>158</v>
      </c>
      <c r="G226" s="254"/>
      <c r="H226" s="257">
        <v>118.61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3" t="s">
        <v>136</v>
      </c>
      <c r="AU226" s="263" t="s">
        <v>90</v>
      </c>
      <c r="AV226" s="15" t="s">
        <v>134</v>
      </c>
      <c r="AW226" s="15" t="s">
        <v>36</v>
      </c>
      <c r="AX226" s="15" t="s">
        <v>88</v>
      </c>
      <c r="AY226" s="263" t="s">
        <v>127</v>
      </c>
    </row>
    <row r="227" s="2" customFormat="1" ht="44.25" customHeight="1">
      <c r="A227" s="38"/>
      <c r="B227" s="39"/>
      <c r="C227" s="218" t="s">
        <v>277</v>
      </c>
      <c r="D227" s="218" t="s">
        <v>129</v>
      </c>
      <c r="E227" s="219" t="s">
        <v>278</v>
      </c>
      <c r="F227" s="220" t="s">
        <v>279</v>
      </c>
      <c r="G227" s="221" t="s">
        <v>209</v>
      </c>
      <c r="H227" s="222">
        <v>34.189999999999998</v>
      </c>
      <c r="I227" s="223"/>
      <c r="J227" s="224">
        <f>ROUND(I227*H227,2)</f>
        <v>0</v>
      </c>
      <c r="K227" s="220" t="s">
        <v>133</v>
      </c>
      <c r="L227" s="44"/>
      <c r="M227" s="225" t="s">
        <v>1</v>
      </c>
      <c r="N227" s="226" t="s">
        <v>46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134</v>
      </c>
      <c r="AT227" s="229" t="s">
        <v>129</v>
      </c>
      <c r="AU227" s="229" t="s">
        <v>90</v>
      </c>
      <c r="AY227" s="17" t="s">
        <v>127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88</v>
      </c>
      <c r="BK227" s="230">
        <f>ROUND(I227*H227,2)</f>
        <v>0</v>
      </c>
      <c r="BL227" s="17" t="s">
        <v>134</v>
      </c>
      <c r="BM227" s="229" t="s">
        <v>280</v>
      </c>
    </row>
    <row r="228" s="13" customFormat="1">
      <c r="A228" s="13"/>
      <c r="B228" s="231"/>
      <c r="C228" s="232"/>
      <c r="D228" s="233" t="s">
        <v>136</v>
      </c>
      <c r="E228" s="234" t="s">
        <v>1</v>
      </c>
      <c r="F228" s="235" t="s">
        <v>216</v>
      </c>
      <c r="G228" s="232"/>
      <c r="H228" s="234" t="s">
        <v>1</v>
      </c>
      <c r="I228" s="236"/>
      <c r="J228" s="232"/>
      <c r="K228" s="232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136</v>
      </c>
      <c r="AU228" s="241" t="s">
        <v>90</v>
      </c>
      <c r="AV228" s="13" t="s">
        <v>88</v>
      </c>
      <c r="AW228" s="13" t="s">
        <v>36</v>
      </c>
      <c r="AX228" s="13" t="s">
        <v>81</v>
      </c>
      <c r="AY228" s="241" t="s">
        <v>127</v>
      </c>
    </row>
    <row r="229" s="13" customFormat="1">
      <c r="A229" s="13"/>
      <c r="B229" s="231"/>
      <c r="C229" s="232"/>
      <c r="D229" s="233" t="s">
        <v>136</v>
      </c>
      <c r="E229" s="234" t="s">
        <v>1</v>
      </c>
      <c r="F229" s="235" t="s">
        <v>217</v>
      </c>
      <c r="G229" s="232"/>
      <c r="H229" s="234" t="s">
        <v>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136</v>
      </c>
      <c r="AU229" s="241" t="s">
        <v>90</v>
      </c>
      <c r="AV229" s="13" t="s">
        <v>88</v>
      </c>
      <c r="AW229" s="13" t="s">
        <v>36</v>
      </c>
      <c r="AX229" s="13" t="s">
        <v>81</v>
      </c>
      <c r="AY229" s="241" t="s">
        <v>127</v>
      </c>
    </row>
    <row r="230" s="14" customFormat="1">
      <c r="A230" s="14"/>
      <c r="B230" s="242"/>
      <c r="C230" s="243"/>
      <c r="D230" s="233" t="s">
        <v>136</v>
      </c>
      <c r="E230" s="244" t="s">
        <v>1</v>
      </c>
      <c r="F230" s="245" t="s">
        <v>281</v>
      </c>
      <c r="G230" s="243"/>
      <c r="H230" s="246">
        <v>4.2199999999999998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136</v>
      </c>
      <c r="AU230" s="252" t="s">
        <v>90</v>
      </c>
      <c r="AV230" s="14" t="s">
        <v>90</v>
      </c>
      <c r="AW230" s="14" t="s">
        <v>36</v>
      </c>
      <c r="AX230" s="14" t="s">
        <v>81</v>
      </c>
      <c r="AY230" s="252" t="s">
        <v>127</v>
      </c>
    </row>
    <row r="231" s="14" customFormat="1">
      <c r="A231" s="14"/>
      <c r="B231" s="242"/>
      <c r="C231" s="243"/>
      <c r="D231" s="233" t="s">
        <v>136</v>
      </c>
      <c r="E231" s="244" t="s">
        <v>1</v>
      </c>
      <c r="F231" s="245" t="s">
        <v>282</v>
      </c>
      <c r="G231" s="243"/>
      <c r="H231" s="246">
        <v>29.969999999999999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136</v>
      </c>
      <c r="AU231" s="252" t="s">
        <v>90</v>
      </c>
      <c r="AV231" s="14" t="s">
        <v>90</v>
      </c>
      <c r="AW231" s="14" t="s">
        <v>36</v>
      </c>
      <c r="AX231" s="14" t="s">
        <v>81</v>
      </c>
      <c r="AY231" s="252" t="s">
        <v>127</v>
      </c>
    </row>
    <row r="232" s="15" customFormat="1">
      <c r="A232" s="15"/>
      <c r="B232" s="253"/>
      <c r="C232" s="254"/>
      <c r="D232" s="233" t="s">
        <v>136</v>
      </c>
      <c r="E232" s="255" t="s">
        <v>1</v>
      </c>
      <c r="F232" s="256" t="s">
        <v>158</v>
      </c>
      <c r="G232" s="254"/>
      <c r="H232" s="257">
        <v>34.189999999999998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3" t="s">
        <v>136</v>
      </c>
      <c r="AU232" s="263" t="s">
        <v>90</v>
      </c>
      <c r="AV232" s="15" t="s">
        <v>134</v>
      </c>
      <c r="AW232" s="15" t="s">
        <v>36</v>
      </c>
      <c r="AX232" s="15" t="s">
        <v>88</v>
      </c>
      <c r="AY232" s="263" t="s">
        <v>127</v>
      </c>
    </row>
    <row r="233" s="2" customFormat="1" ht="16.5" customHeight="1">
      <c r="A233" s="38"/>
      <c r="B233" s="39"/>
      <c r="C233" s="269" t="s">
        <v>283</v>
      </c>
      <c r="D233" s="269" t="s">
        <v>284</v>
      </c>
      <c r="E233" s="270" t="s">
        <v>285</v>
      </c>
      <c r="F233" s="271" t="s">
        <v>286</v>
      </c>
      <c r="G233" s="272" t="s">
        <v>272</v>
      </c>
      <c r="H233" s="273">
        <v>59.939999999999998</v>
      </c>
      <c r="I233" s="274"/>
      <c r="J233" s="275">
        <f>ROUND(I233*H233,2)</f>
        <v>0</v>
      </c>
      <c r="K233" s="271" t="s">
        <v>1</v>
      </c>
      <c r="L233" s="276"/>
      <c r="M233" s="277" t="s">
        <v>1</v>
      </c>
      <c r="N233" s="278" t="s">
        <v>46</v>
      </c>
      <c r="O233" s="91"/>
      <c r="P233" s="227">
        <f>O233*H233</f>
        <v>0</v>
      </c>
      <c r="Q233" s="227">
        <v>1</v>
      </c>
      <c r="R233" s="227">
        <f>Q233*H233</f>
        <v>59.939999999999998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168</v>
      </c>
      <c r="AT233" s="229" t="s">
        <v>284</v>
      </c>
      <c r="AU233" s="229" t="s">
        <v>90</v>
      </c>
      <c r="AY233" s="17" t="s">
        <v>127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88</v>
      </c>
      <c r="BK233" s="230">
        <f>ROUND(I233*H233,2)</f>
        <v>0</v>
      </c>
      <c r="BL233" s="17" t="s">
        <v>134</v>
      </c>
      <c r="BM233" s="229" t="s">
        <v>287</v>
      </c>
    </row>
    <row r="234" s="14" customFormat="1">
      <c r="A234" s="14"/>
      <c r="B234" s="242"/>
      <c r="C234" s="243"/>
      <c r="D234" s="233" t="s">
        <v>136</v>
      </c>
      <c r="E234" s="244" t="s">
        <v>1</v>
      </c>
      <c r="F234" s="245" t="s">
        <v>288</v>
      </c>
      <c r="G234" s="243"/>
      <c r="H234" s="246">
        <v>59.939999999999998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136</v>
      </c>
      <c r="AU234" s="252" t="s">
        <v>90</v>
      </c>
      <c r="AV234" s="14" t="s">
        <v>90</v>
      </c>
      <c r="AW234" s="14" t="s">
        <v>36</v>
      </c>
      <c r="AX234" s="14" t="s">
        <v>88</v>
      </c>
      <c r="AY234" s="252" t="s">
        <v>127</v>
      </c>
    </row>
    <row r="235" s="2" customFormat="1" ht="66.75" customHeight="1">
      <c r="A235" s="38"/>
      <c r="B235" s="39"/>
      <c r="C235" s="218" t="s">
        <v>289</v>
      </c>
      <c r="D235" s="218" t="s">
        <v>129</v>
      </c>
      <c r="E235" s="219" t="s">
        <v>290</v>
      </c>
      <c r="F235" s="220" t="s">
        <v>291</v>
      </c>
      <c r="G235" s="221" t="s">
        <v>209</v>
      </c>
      <c r="H235" s="222">
        <v>32.039999999999999</v>
      </c>
      <c r="I235" s="223"/>
      <c r="J235" s="224">
        <f>ROUND(I235*H235,2)</f>
        <v>0</v>
      </c>
      <c r="K235" s="220" t="s">
        <v>133</v>
      </c>
      <c r="L235" s="44"/>
      <c r="M235" s="225" t="s">
        <v>1</v>
      </c>
      <c r="N235" s="226" t="s">
        <v>46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134</v>
      </c>
      <c r="AT235" s="229" t="s">
        <v>129</v>
      </c>
      <c r="AU235" s="229" t="s">
        <v>90</v>
      </c>
      <c r="AY235" s="17" t="s">
        <v>127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88</v>
      </c>
      <c r="BK235" s="230">
        <f>ROUND(I235*H235,2)</f>
        <v>0</v>
      </c>
      <c r="BL235" s="17" t="s">
        <v>134</v>
      </c>
      <c r="BM235" s="229" t="s">
        <v>292</v>
      </c>
    </row>
    <row r="236" s="13" customFormat="1">
      <c r="A236" s="13"/>
      <c r="B236" s="231"/>
      <c r="C236" s="232"/>
      <c r="D236" s="233" t="s">
        <v>136</v>
      </c>
      <c r="E236" s="234" t="s">
        <v>1</v>
      </c>
      <c r="F236" s="235" t="s">
        <v>216</v>
      </c>
      <c r="G236" s="232"/>
      <c r="H236" s="234" t="s">
        <v>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136</v>
      </c>
      <c r="AU236" s="241" t="s">
        <v>90</v>
      </c>
      <c r="AV236" s="13" t="s">
        <v>88</v>
      </c>
      <c r="AW236" s="13" t="s">
        <v>36</v>
      </c>
      <c r="AX236" s="13" t="s">
        <v>81</v>
      </c>
      <c r="AY236" s="241" t="s">
        <v>127</v>
      </c>
    </row>
    <row r="237" s="13" customFormat="1">
      <c r="A237" s="13"/>
      <c r="B237" s="231"/>
      <c r="C237" s="232"/>
      <c r="D237" s="233" t="s">
        <v>136</v>
      </c>
      <c r="E237" s="234" t="s">
        <v>1</v>
      </c>
      <c r="F237" s="235" t="s">
        <v>217</v>
      </c>
      <c r="G237" s="232"/>
      <c r="H237" s="234" t="s">
        <v>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136</v>
      </c>
      <c r="AU237" s="241" t="s">
        <v>90</v>
      </c>
      <c r="AV237" s="13" t="s">
        <v>88</v>
      </c>
      <c r="AW237" s="13" t="s">
        <v>36</v>
      </c>
      <c r="AX237" s="13" t="s">
        <v>81</v>
      </c>
      <c r="AY237" s="241" t="s">
        <v>127</v>
      </c>
    </row>
    <row r="238" s="14" customFormat="1">
      <c r="A238" s="14"/>
      <c r="B238" s="242"/>
      <c r="C238" s="243"/>
      <c r="D238" s="233" t="s">
        <v>136</v>
      </c>
      <c r="E238" s="244" t="s">
        <v>1</v>
      </c>
      <c r="F238" s="245" t="s">
        <v>293</v>
      </c>
      <c r="G238" s="243"/>
      <c r="H238" s="246">
        <v>32.039999999999999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136</v>
      </c>
      <c r="AU238" s="252" t="s">
        <v>90</v>
      </c>
      <c r="AV238" s="14" t="s">
        <v>90</v>
      </c>
      <c r="AW238" s="14" t="s">
        <v>36</v>
      </c>
      <c r="AX238" s="14" t="s">
        <v>88</v>
      </c>
      <c r="AY238" s="252" t="s">
        <v>127</v>
      </c>
    </row>
    <row r="239" s="2" customFormat="1" ht="16.5" customHeight="1">
      <c r="A239" s="38"/>
      <c r="B239" s="39"/>
      <c r="C239" s="269" t="s">
        <v>294</v>
      </c>
      <c r="D239" s="269" t="s">
        <v>284</v>
      </c>
      <c r="E239" s="270" t="s">
        <v>295</v>
      </c>
      <c r="F239" s="271" t="s">
        <v>296</v>
      </c>
      <c r="G239" s="272" t="s">
        <v>272</v>
      </c>
      <c r="H239" s="273">
        <v>64.079999999999998</v>
      </c>
      <c r="I239" s="274"/>
      <c r="J239" s="275">
        <f>ROUND(I239*H239,2)</f>
        <v>0</v>
      </c>
      <c r="K239" s="271" t="s">
        <v>133</v>
      </c>
      <c r="L239" s="276"/>
      <c r="M239" s="277" t="s">
        <v>1</v>
      </c>
      <c r="N239" s="278" t="s">
        <v>46</v>
      </c>
      <c r="O239" s="91"/>
      <c r="P239" s="227">
        <f>O239*H239</f>
        <v>0</v>
      </c>
      <c r="Q239" s="227">
        <v>1</v>
      </c>
      <c r="R239" s="227">
        <f>Q239*H239</f>
        <v>64.079999999999998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168</v>
      </c>
      <c r="AT239" s="229" t="s">
        <v>284</v>
      </c>
      <c r="AU239" s="229" t="s">
        <v>90</v>
      </c>
      <c r="AY239" s="17" t="s">
        <v>127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88</v>
      </c>
      <c r="BK239" s="230">
        <f>ROUND(I239*H239,2)</f>
        <v>0</v>
      </c>
      <c r="BL239" s="17" t="s">
        <v>134</v>
      </c>
      <c r="BM239" s="229" t="s">
        <v>297</v>
      </c>
    </row>
    <row r="240" s="2" customFormat="1">
      <c r="A240" s="38"/>
      <c r="B240" s="39"/>
      <c r="C240" s="40"/>
      <c r="D240" s="233" t="s">
        <v>188</v>
      </c>
      <c r="E240" s="40"/>
      <c r="F240" s="264" t="s">
        <v>298</v>
      </c>
      <c r="G240" s="40"/>
      <c r="H240" s="40"/>
      <c r="I240" s="265"/>
      <c r="J240" s="40"/>
      <c r="K240" s="40"/>
      <c r="L240" s="44"/>
      <c r="M240" s="266"/>
      <c r="N240" s="26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188</v>
      </c>
      <c r="AU240" s="17" t="s">
        <v>90</v>
      </c>
    </row>
    <row r="241" s="14" customFormat="1">
      <c r="A241" s="14"/>
      <c r="B241" s="242"/>
      <c r="C241" s="243"/>
      <c r="D241" s="233" t="s">
        <v>136</v>
      </c>
      <c r="E241" s="243"/>
      <c r="F241" s="245" t="s">
        <v>299</v>
      </c>
      <c r="G241" s="243"/>
      <c r="H241" s="246">
        <v>64.079999999999998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136</v>
      </c>
      <c r="AU241" s="252" t="s">
        <v>90</v>
      </c>
      <c r="AV241" s="14" t="s">
        <v>90</v>
      </c>
      <c r="AW241" s="14" t="s">
        <v>4</v>
      </c>
      <c r="AX241" s="14" t="s">
        <v>88</v>
      </c>
      <c r="AY241" s="252" t="s">
        <v>127</v>
      </c>
    </row>
    <row r="242" s="2" customFormat="1" ht="55.5" customHeight="1">
      <c r="A242" s="38"/>
      <c r="B242" s="39"/>
      <c r="C242" s="218" t="s">
        <v>300</v>
      </c>
      <c r="D242" s="218" t="s">
        <v>129</v>
      </c>
      <c r="E242" s="219" t="s">
        <v>301</v>
      </c>
      <c r="F242" s="220" t="s">
        <v>302</v>
      </c>
      <c r="G242" s="221" t="s">
        <v>132</v>
      </c>
      <c r="H242" s="222">
        <v>4.4000000000000004</v>
      </c>
      <c r="I242" s="223"/>
      <c r="J242" s="224">
        <f>ROUND(I242*H242,2)</f>
        <v>0</v>
      </c>
      <c r="K242" s="220" t="s">
        <v>133</v>
      </c>
      <c r="L242" s="44"/>
      <c r="M242" s="225" t="s">
        <v>1</v>
      </c>
      <c r="N242" s="226" t="s">
        <v>46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134</v>
      </c>
      <c r="AT242" s="229" t="s">
        <v>129</v>
      </c>
      <c r="AU242" s="229" t="s">
        <v>90</v>
      </c>
      <c r="AY242" s="17" t="s">
        <v>127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88</v>
      </c>
      <c r="BK242" s="230">
        <f>ROUND(I242*H242,2)</f>
        <v>0</v>
      </c>
      <c r="BL242" s="17" t="s">
        <v>134</v>
      </c>
      <c r="BM242" s="229" t="s">
        <v>303</v>
      </c>
    </row>
    <row r="243" s="14" customFormat="1">
      <c r="A243" s="14"/>
      <c r="B243" s="242"/>
      <c r="C243" s="243"/>
      <c r="D243" s="233" t="s">
        <v>136</v>
      </c>
      <c r="E243" s="244" t="s">
        <v>1</v>
      </c>
      <c r="F243" s="245" t="s">
        <v>304</v>
      </c>
      <c r="G243" s="243"/>
      <c r="H243" s="246">
        <v>4.4000000000000004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136</v>
      </c>
      <c r="AU243" s="252" t="s">
        <v>90</v>
      </c>
      <c r="AV243" s="14" t="s">
        <v>90</v>
      </c>
      <c r="AW243" s="14" t="s">
        <v>36</v>
      </c>
      <c r="AX243" s="14" t="s">
        <v>88</v>
      </c>
      <c r="AY243" s="252" t="s">
        <v>127</v>
      </c>
    </row>
    <row r="244" s="2" customFormat="1" ht="37.8" customHeight="1">
      <c r="A244" s="38"/>
      <c r="B244" s="39"/>
      <c r="C244" s="218" t="s">
        <v>305</v>
      </c>
      <c r="D244" s="218" t="s">
        <v>129</v>
      </c>
      <c r="E244" s="219" t="s">
        <v>306</v>
      </c>
      <c r="F244" s="220" t="s">
        <v>307</v>
      </c>
      <c r="G244" s="221" t="s">
        <v>132</v>
      </c>
      <c r="H244" s="222">
        <v>3.2999999999999998</v>
      </c>
      <c r="I244" s="223"/>
      <c r="J244" s="224">
        <f>ROUND(I244*H244,2)</f>
        <v>0</v>
      </c>
      <c r="K244" s="220" t="s">
        <v>133</v>
      </c>
      <c r="L244" s="44"/>
      <c r="M244" s="225" t="s">
        <v>1</v>
      </c>
      <c r="N244" s="226" t="s">
        <v>46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134</v>
      </c>
      <c r="AT244" s="229" t="s">
        <v>129</v>
      </c>
      <c r="AU244" s="229" t="s">
        <v>90</v>
      </c>
      <c r="AY244" s="17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88</v>
      </c>
      <c r="BK244" s="230">
        <f>ROUND(I244*H244,2)</f>
        <v>0</v>
      </c>
      <c r="BL244" s="17" t="s">
        <v>134</v>
      </c>
      <c r="BM244" s="229" t="s">
        <v>308</v>
      </c>
    </row>
    <row r="245" s="13" customFormat="1">
      <c r="A245" s="13"/>
      <c r="B245" s="231"/>
      <c r="C245" s="232"/>
      <c r="D245" s="233" t="s">
        <v>136</v>
      </c>
      <c r="E245" s="234" t="s">
        <v>1</v>
      </c>
      <c r="F245" s="235" t="s">
        <v>309</v>
      </c>
      <c r="G245" s="232"/>
      <c r="H245" s="234" t="s">
        <v>1</v>
      </c>
      <c r="I245" s="236"/>
      <c r="J245" s="232"/>
      <c r="K245" s="232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136</v>
      </c>
      <c r="AU245" s="241" t="s">
        <v>90</v>
      </c>
      <c r="AV245" s="13" t="s">
        <v>88</v>
      </c>
      <c r="AW245" s="13" t="s">
        <v>36</v>
      </c>
      <c r="AX245" s="13" t="s">
        <v>81</v>
      </c>
      <c r="AY245" s="241" t="s">
        <v>127</v>
      </c>
    </row>
    <row r="246" s="14" customFormat="1">
      <c r="A246" s="14"/>
      <c r="B246" s="242"/>
      <c r="C246" s="243"/>
      <c r="D246" s="233" t="s">
        <v>136</v>
      </c>
      <c r="E246" s="244" t="s">
        <v>1</v>
      </c>
      <c r="F246" s="245" t="s">
        <v>205</v>
      </c>
      <c r="G246" s="243"/>
      <c r="H246" s="246">
        <v>3.2999999999999998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2" t="s">
        <v>136</v>
      </c>
      <c r="AU246" s="252" t="s">
        <v>90</v>
      </c>
      <c r="AV246" s="14" t="s">
        <v>90</v>
      </c>
      <c r="AW246" s="14" t="s">
        <v>36</v>
      </c>
      <c r="AX246" s="14" t="s">
        <v>88</v>
      </c>
      <c r="AY246" s="252" t="s">
        <v>127</v>
      </c>
    </row>
    <row r="247" s="2" customFormat="1" ht="37.8" customHeight="1">
      <c r="A247" s="38"/>
      <c r="B247" s="39"/>
      <c r="C247" s="218" t="s">
        <v>310</v>
      </c>
      <c r="D247" s="218" t="s">
        <v>129</v>
      </c>
      <c r="E247" s="219" t="s">
        <v>311</v>
      </c>
      <c r="F247" s="220" t="s">
        <v>312</v>
      </c>
      <c r="G247" s="221" t="s">
        <v>132</v>
      </c>
      <c r="H247" s="222">
        <v>7.7000000000000002</v>
      </c>
      <c r="I247" s="223"/>
      <c r="J247" s="224">
        <f>ROUND(I247*H247,2)</f>
        <v>0</v>
      </c>
      <c r="K247" s="220" t="s">
        <v>133</v>
      </c>
      <c r="L247" s="44"/>
      <c r="M247" s="225" t="s">
        <v>1</v>
      </c>
      <c r="N247" s="226" t="s">
        <v>46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134</v>
      </c>
      <c r="AT247" s="229" t="s">
        <v>129</v>
      </c>
      <c r="AU247" s="229" t="s">
        <v>90</v>
      </c>
      <c r="AY247" s="17" t="s">
        <v>127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88</v>
      </c>
      <c r="BK247" s="230">
        <f>ROUND(I247*H247,2)</f>
        <v>0</v>
      </c>
      <c r="BL247" s="17" t="s">
        <v>134</v>
      </c>
      <c r="BM247" s="229" t="s">
        <v>313</v>
      </c>
    </row>
    <row r="248" s="14" customFormat="1">
      <c r="A248" s="14"/>
      <c r="B248" s="242"/>
      <c r="C248" s="243"/>
      <c r="D248" s="233" t="s">
        <v>136</v>
      </c>
      <c r="E248" s="244" t="s">
        <v>1</v>
      </c>
      <c r="F248" s="245" t="s">
        <v>314</v>
      </c>
      <c r="G248" s="243"/>
      <c r="H248" s="246">
        <v>7.7000000000000002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2" t="s">
        <v>136</v>
      </c>
      <c r="AU248" s="252" t="s">
        <v>90</v>
      </c>
      <c r="AV248" s="14" t="s">
        <v>90</v>
      </c>
      <c r="AW248" s="14" t="s">
        <v>36</v>
      </c>
      <c r="AX248" s="14" t="s">
        <v>88</v>
      </c>
      <c r="AY248" s="252" t="s">
        <v>127</v>
      </c>
    </row>
    <row r="249" s="2" customFormat="1" ht="16.5" customHeight="1">
      <c r="A249" s="38"/>
      <c r="B249" s="39"/>
      <c r="C249" s="269" t="s">
        <v>315</v>
      </c>
      <c r="D249" s="269" t="s">
        <v>284</v>
      </c>
      <c r="E249" s="270" t="s">
        <v>316</v>
      </c>
      <c r="F249" s="271" t="s">
        <v>317</v>
      </c>
      <c r="G249" s="272" t="s">
        <v>318</v>
      </c>
      <c r="H249" s="273">
        <v>0.154</v>
      </c>
      <c r="I249" s="274"/>
      <c r="J249" s="275">
        <f>ROUND(I249*H249,2)</f>
        <v>0</v>
      </c>
      <c r="K249" s="271" t="s">
        <v>133</v>
      </c>
      <c r="L249" s="276"/>
      <c r="M249" s="277" t="s">
        <v>1</v>
      </c>
      <c r="N249" s="278" t="s">
        <v>46</v>
      </c>
      <c r="O249" s="91"/>
      <c r="P249" s="227">
        <f>O249*H249</f>
        <v>0</v>
      </c>
      <c r="Q249" s="227">
        <v>0.001</v>
      </c>
      <c r="R249" s="227">
        <f>Q249*H249</f>
        <v>0.000154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168</v>
      </c>
      <c r="AT249" s="229" t="s">
        <v>284</v>
      </c>
      <c r="AU249" s="229" t="s">
        <v>90</v>
      </c>
      <c r="AY249" s="17" t="s">
        <v>127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88</v>
      </c>
      <c r="BK249" s="230">
        <f>ROUND(I249*H249,2)</f>
        <v>0</v>
      </c>
      <c r="BL249" s="17" t="s">
        <v>134</v>
      </c>
      <c r="BM249" s="229" t="s">
        <v>319</v>
      </c>
    </row>
    <row r="250" s="14" customFormat="1">
      <c r="A250" s="14"/>
      <c r="B250" s="242"/>
      <c r="C250" s="243"/>
      <c r="D250" s="233" t="s">
        <v>136</v>
      </c>
      <c r="E250" s="244" t="s">
        <v>1</v>
      </c>
      <c r="F250" s="245" t="s">
        <v>320</v>
      </c>
      <c r="G250" s="243"/>
      <c r="H250" s="246">
        <v>0.154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136</v>
      </c>
      <c r="AU250" s="252" t="s">
        <v>90</v>
      </c>
      <c r="AV250" s="14" t="s">
        <v>90</v>
      </c>
      <c r="AW250" s="14" t="s">
        <v>36</v>
      </c>
      <c r="AX250" s="14" t="s">
        <v>88</v>
      </c>
      <c r="AY250" s="252" t="s">
        <v>127</v>
      </c>
    </row>
    <row r="251" s="2" customFormat="1" ht="37.8" customHeight="1">
      <c r="A251" s="38"/>
      <c r="B251" s="39"/>
      <c r="C251" s="218" t="s">
        <v>321</v>
      </c>
      <c r="D251" s="218" t="s">
        <v>129</v>
      </c>
      <c r="E251" s="219" t="s">
        <v>322</v>
      </c>
      <c r="F251" s="220" t="s">
        <v>323</v>
      </c>
      <c r="G251" s="221" t="s">
        <v>132</v>
      </c>
      <c r="H251" s="222">
        <v>44.549999999999997</v>
      </c>
      <c r="I251" s="223"/>
      <c r="J251" s="224">
        <f>ROUND(I251*H251,2)</f>
        <v>0</v>
      </c>
      <c r="K251" s="220" t="s">
        <v>133</v>
      </c>
      <c r="L251" s="44"/>
      <c r="M251" s="225" t="s">
        <v>1</v>
      </c>
      <c r="N251" s="226" t="s">
        <v>46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134</v>
      </c>
      <c r="AT251" s="229" t="s">
        <v>129</v>
      </c>
      <c r="AU251" s="229" t="s">
        <v>90</v>
      </c>
      <c r="AY251" s="17" t="s">
        <v>127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134</v>
      </c>
      <c r="BM251" s="229" t="s">
        <v>324</v>
      </c>
    </row>
    <row r="252" s="14" customFormat="1">
      <c r="A252" s="14"/>
      <c r="B252" s="242"/>
      <c r="C252" s="243"/>
      <c r="D252" s="233" t="s">
        <v>136</v>
      </c>
      <c r="E252" s="244" t="s">
        <v>1</v>
      </c>
      <c r="F252" s="245" t="s">
        <v>163</v>
      </c>
      <c r="G252" s="243"/>
      <c r="H252" s="246">
        <v>44.549999999999997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136</v>
      </c>
      <c r="AU252" s="252" t="s">
        <v>90</v>
      </c>
      <c r="AV252" s="14" t="s">
        <v>90</v>
      </c>
      <c r="AW252" s="14" t="s">
        <v>36</v>
      </c>
      <c r="AX252" s="14" t="s">
        <v>88</v>
      </c>
      <c r="AY252" s="252" t="s">
        <v>127</v>
      </c>
    </row>
    <row r="253" s="2" customFormat="1" ht="16.5" customHeight="1">
      <c r="A253" s="38"/>
      <c r="B253" s="39"/>
      <c r="C253" s="269" t="s">
        <v>325</v>
      </c>
      <c r="D253" s="269" t="s">
        <v>284</v>
      </c>
      <c r="E253" s="270" t="s">
        <v>326</v>
      </c>
      <c r="F253" s="271" t="s">
        <v>327</v>
      </c>
      <c r="G253" s="272" t="s">
        <v>272</v>
      </c>
      <c r="H253" s="273">
        <v>3.0289999999999999</v>
      </c>
      <c r="I253" s="274"/>
      <c r="J253" s="275">
        <f>ROUND(I253*H253,2)</f>
        <v>0</v>
      </c>
      <c r="K253" s="271" t="s">
        <v>133</v>
      </c>
      <c r="L253" s="276"/>
      <c r="M253" s="277" t="s">
        <v>1</v>
      </c>
      <c r="N253" s="278" t="s">
        <v>46</v>
      </c>
      <c r="O253" s="91"/>
      <c r="P253" s="227">
        <f>O253*H253</f>
        <v>0</v>
      </c>
      <c r="Q253" s="227">
        <v>1</v>
      </c>
      <c r="R253" s="227">
        <f>Q253*H253</f>
        <v>3.0289999999999999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168</v>
      </c>
      <c r="AT253" s="229" t="s">
        <v>284</v>
      </c>
      <c r="AU253" s="229" t="s">
        <v>90</v>
      </c>
      <c r="AY253" s="17" t="s">
        <v>127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88</v>
      </c>
      <c r="BK253" s="230">
        <f>ROUND(I253*H253,2)</f>
        <v>0</v>
      </c>
      <c r="BL253" s="17" t="s">
        <v>134</v>
      </c>
      <c r="BM253" s="229" t="s">
        <v>328</v>
      </c>
    </row>
    <row r="254" s="14" customFormat="1">
      <c r="A254" s="14"/>
      <c r="B254" s="242"/>
      <c r="C254" s="243"/>
      <c r="D254" s="233" t="s">
        <v>136</v>
      </c>
      <c r="E254" s="244" t="s">
        <v>1</v>
      </c>
      <c r="F254" s="245" t="s">
        <v>329</v>
      </c>
      <c r="G254" s="243"/>
      <c r="H254" s="246">
        <v>3.0289999999999999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136</v>
      </c>
      <c r="AU254" s="252" t="s">
        <v>90</v>
      </c>
      <c r="AV254" s="14" t="s">
        <v>90</v>
      </c>
      <c r="AW254" s="14" t="s">
        <v>36</v>
      </c>
      <c r="AX254" s="14" t="s">
        <v>88</v>
      </c>
      <c r="AY254" s="252" t="s">
        <v>127</v>
      </c>
    </row>
    <row r="255" s="12" customFormat="1" ht="22.8" customHeight="1">
      <c r="A255" s="12"/>
      <c r="B255" s="202"/>
      <c r="C255" s="203"/>
      <c r="D255" s="204" t="s">
        <v>80</v>
      </c>
      <c r="E255" s="216" t="s">
        <v>90</v>
      </c>
      <c r="F255" s="216" t="s">
        <v>330</v>
      </c>
      <c r="G255" s="203"/>
      <c r="H255" s="203"/>
      <c r="I255" s="206"/>
      <c r="J255" s="217">
        <f>BK255</f>
        <v>0</v>
      </c>
      <c r="K255" s="203"/>
      <c r="L255" s="208"/>
      <c r="M255" s="209"/>
      <c r="N255" s="210"/>
      <c r="O255" s="210"/>
      <c r="P255" s="211">
        <f>SUM(P256:P259)</f>
        <v>0</v>
      </c>
      <c r="Q255" s="210"/>
      <c r="R255" s="211">
        <f>SUM(R256:R259)</f>
        <v>21.710621999999997</v>
      </c>
      <c r="S255" s="210"/>
      <c r="T255" s="212">
        <f>SUM(T256:T259)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3" t="s">
        <v>88</v>
      </c>
      <c r="AT255" s="214" t="s">
        <v>80</v>
      </c>
      <c r="AU255" s="214" t="s">
        <v>88</v>
      </c>
      <c r="AY255" s="213" t="s">
        <v>127</v>
      </c>
      <c r="BK255" s="215">
        <f>SUM(BK256:BK259)</f>
        <v>0</v>
      </c>
    </row>
    <row r="256" s="2" customFormat="1" ht="44.25" customHeight="1">
      <c r="A256" s="38"/>
      <c r="B256" s="39"/>
      <c r="C256" s="218" t="s">
        <v>331</v>
      </c>
      <c r="D256" s="218" t="s">
        <v>129</v>
      </c>
      <c r="E256" s="219" t="s">
        <v>332</v>
      </c>
      <c r="F256" s="220" t="s">
        <v>333</v>
      </c>
      <c r="G256" s="221" t="s">
        <v>209</v>
      </c>
      <c r="H256" s="222">
        <v>8.0779999999999994</v>
      </c>
      <c r="I256" s="223"/>
      <c r="J256" s="224">
        <f>ROUND(I256*H256,2)</f>
        <v>0</v>
      </c>
      <c r="K256" s="220" t="s">
        <v>133</v>
      </c>
      <c r="L256" s="44"/>
      <c r="M256" s="225" t="s">
        <v>1</v>
      </c>
      <c r="N256" s="226" t="s">
        <v>46</v>
      </c>
      <c r="O256" s="91"/>
      <c r="P256" s="227">
        <f>O256*H256</f>
        <v>0</v>
      </c>
      <c r="Q256" s="227">
        <v>1.6299999999999999</v>
      </c>
      <c r="R256" s="227">
        <f>Q256*H256</f>
        <v>13.167139999999998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134</v>
      </c>
      <c r="AT256" s="229" t="s">
        <v>129</v>
      </c>
      <c r="AU256" s="229" t="s">
        <v>90</v>
      </c>
      <c r="AY256" s="17" t="s">
        <v>127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88</v>
      </c>
      <c r="BK256" s="230">
        <f>ROUND(I256*H256,2)</f>
        <v>0</v>
      </c>
      <c r="BL256" s="17" t="s">
        <v>134</v>
      </c>
      <c r="BM256" s="229" t="s">
        <v>334</v>
      </c>
    </row>
    <row r="257" s="13" customFormat="1">
      <c r="A257" s="13"/>
      <c r="B257" s="231"/>
      <c r="C257" s="232"/>
      <c r="D257" s="233" t="s">
        <v>136</v>
      </c>
      <c r="E257" s="234" t="s">
        <v>1</v>
      </c>
      <c r="F257" s="235" t="s">
        <v>216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136</v>
      </c>
      <c r="AU257" s="241" t="s">
        <v>90</v>
      </c>
      <c r="AV257" s="13" t="s">
        <v>88</v>
      </c>
      <c r="AW257" s="13" t="s">
        <v>36</v>
      </c>
      <c r="AX257" s="13" t="s">
        <v>81</v>
      </c>
      <c r="AY257" s="241" t="s">
        <v>127</v>
      </c>
    </row>
    <row r="258" s="14" customFormat="1">
      <c r="A258" s="14"/>
      <c r="B258" s="242"/>
      <c r="C258" s="243"/>
      <c r="D258" s="233" t="s">
        <v>136</v>
      </c>
      <c r="E258" s="244" t="s">
        <v>1</v>
      </c>
      <c r="F258" s="245" t="s">
        <v>335</v>
      </c>
      <c r="G258" s="243"/>
      <c r="H258" s="246">
        <v>8.0779999999999994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136</v>
      </c>
      <c r="AU258" s="252" t="s">
        <v>90</v>
      </c>
      <c r="AV258" s="14" t="s">
        <v>90</v>
      </c>
      <c r="AW258" s="14" t="s">
        <v>36</v>
      </c>
      <c r="AX258" s="14" t="s">
        <v>88</v>
      </c>
      <c r="AY258" s="252" t="s">
        <v>127</v>
      </c>
    </row>
    <row r="259" s="2" customFormat="1" ht="66.75" customHeight="1">
      <c r="A259" s="38"/>
      <c r="B259" s="39"/>
      <c r="C259" s="218" t="s">
        <v>336</v>
      </c>
      <c r="D259" s="218" t="s">
        <v>129</v>
      </c>
      <c r="E259" s="219" t="s">
        <v>337</v>
      </c>
      <c r="F259" s="220" t="s">
        <v>338</v>
      </c>
      <c r="G259" s="221" t="s">
        <v>180</v>
      </c>
      <c r="H259" s="222">
        <v>35.899999999999999</v>
      </c>
      <c r="I259" s="223"/>
      <c r="J259" s="224">
        <f>ROUND(I259*H259,2)</f>
        <v>0</v>
      </c>
      <c r="K259" s="220" t="s">
        <v>133</v>
      </c>
      <c r="L259" s="44"/>
      <c r="M259" s="225" t="s">
        <v>1</v>
      </c>
      <c r="N259" s="226" t="s">
        <v>46</v>
      </c>
      <c r="O259" s="91"/>
      <c r="P259" s="227">
        <f>O259*H259</f>
        <v>0</v>
      </c>
      <c r="Q259" s="227">
        <v>0.23798</v>
      </c>
      <c r="R259" s="227">
        <f>Q259*H259</f>
        <v>8.5434819999999991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134</v>
      </c>
      <c r="AT259" s="229" t="s">
        <v>129</v>
      </c>
      <c r="AU259" s="229" t="s">
        <v>90</v>
      </c>
      <c r="AY259" s="17" t="s">
        <v>127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88</v>
      </c>
      <c r="BK259" s="230">
        <f>ROUND(I259*H259,2)</f>
        <v>0</v>
      </c>
      <c r="BL259" s="17" t="s">
        <v>134</v>
      </c>
      <c r="BM259" s="229" t="s">
        <v>339</v>
      </c>
    </row>
    <row r="260" s="12" customFormat="1" ht="22.8" customHeight="1">
      <c r="A260" s="12"/>
      <c r="B260" s="202"/>
      <c r="C260" s="203"/>
      <c r="D260" s="204" t="s">
        <v>80</v>
      </c>
      <c r="E260" s="216" t="s">
        <v>144</v>
      </c>
      <c r="F260" s="216" t="s">
        <v>340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SUM(P261:P262)</f>
        <v>0</v>
      </c>
      <c r="Q260" s="210"/>
      <c r="R260" s="211">
        <f>SUM(R261:R262)</f>
        <v>0</v>
      </c>
      <c r="S260" s="210"/>
      <c r="T260" s="212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88</v>
      </c>
      <c r="AT260" s="214" t="s">
        <v>80</v>
      </c>
      <c r="AU260" s="214" t="s">
        <v>88</v>
      </c>
      <c r="AY260" s="213" t="s">
        <v>127</v>
      </c>
      <c r="BK260" s="215">
        <f>SUM(BK261:BK262)</f>
        <v>0</v>
      </c>
    </row>
    <row r="261" s="2" customFormat="1" ht="16.5" customHeight="1">
      <c r="A261" s="38"/>
      <c r="B261" s="39"/>
      <c r="C261" s="218" t="s">
        <v>341</v>
      </c>
      <c r="D261" s="218" t="s">
        <v>129</v>
      </c>
      <c r="E261" s="219" t="s">
        <v>342</v>
      </c>
      <c r="F261" s="220" t="s">
        <v>343</v>
      </c>
      <c r="G261" s="221" t="s">
        <v>180</v>
      </c>
      <c r="H261" s="222">
        <v>35.899999999999999</v>
      </c>
      <c r="I261" s="223"/>
      <c r="J261" s="224">
        <f>ROUND(I261*H261,2)</f>
        <v>0</v>
      </c>
      <c r="K261" s="220" t="s">
        <v>133</v>
      </c>
      <c r="L261" s="44"/>
      <c r="M261" s="225" t="s">
        <v>1</v>
      </c>
      <c r="N261" s="226" t="s">
        <v>46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134</v>
      </c>
      <c r="AT261" s="229" t="s">
        <v>129</v>
      </c>
      <c r="AU261" s="229" t="s">
        <v>90</v>
      </c>
      <c r="AY261" s="17" t="s">
        <v>127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88</v>
      </c>
      <c r="BK261" s="230">
        <f>ROUND(I261*H261,2)</f>
        <v>0</v>
      </c>
      <c r="BL261" s="17" t="s">
        <v>134</v>
      </c>
      <c r="BM261" s="229" t="s">
        <v>344</v>
      </c>
    </row>
    <row r="262" s="2" customFormat="1" ht="24.15" customHeight="1">
      <c r="A262" s="38"/>
      <c r="B262" s="39"/>
      <c r="C262" s="218" t="s">
        <v>345</v>
      </c>
      <c r="D262" s="218" t="s">
        <v>129</v>
      </c>
      <c r="E262" s="219" t="s">
        <v>346</v>
      </c>
      <c r="F262" s="220" t="s">
        <v>347</v>
      </c>
      <c r="G262" s="221" t="s">
        <v>180</v>
      </c>
      <c r="H262" s="222">
        <v>35.899999999999999</v>
      </c>
      <c r="I262" s="223"/>
      <c r="J262" s="224">
        <f>ROUND(I262*H262,2)</f>
        <v>0</v>
      </c>
      <c r="K262" s="220" t="s">
        <v>133</v>
      </c>
      <c r="L262" s="44"/>
      <c r="M262" s="225" t="s">
        <v>1</v>
      </c>
      <c r="N262" s="226" t="s">
        <v>46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134</v>
      </c>
      <c r="AT262" s="229" t="s">
        <v>129</v>
      </c>
      <c r="AU262" s="229" t="s">
        <v>90</v>
      </c>
      <c r="AY262" s="17" t="s">
        <v>127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88</v>
      </c>
      <c r="BK262" s="230">
        <f>ROUND(I262*H262,2)</f>
        <v>0</v>
      </c>
      <c r="BL262" s="17" t="s">
        <v>134</v>
      </c>
      <c r="BM262" s="229" t="s">
        <v>348</v>
      </c>
    </row>
    <row r="263" s="12" customFormat="1" ht="22.8" customHeight="1">
      <c r="A263" s="12"/>
      <c r="B263" s="202"/>
      <c r="C263" s="203"/>
      <c r="D263" s="204" t="s">
        <v>80</v>
      </c>
      <c r="E263" s="216" t="s">
        <v>134</v>
      </c>
      <c r="F263" s="216" t="s">
        <v>349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SUM(P264:P275)</f>
        <v>0</v>
      </c>
      <c r="Q263" s="210"/>
      <c r="R263" s="211">
        <f>SUM(R264:R275)</f>
        <v>0.27883999999999998</v>
      </c>
      <c r="S263" s="210"/>
      <c r="T263" s="212">
        <f>SUM(T264:T275)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88</v>
      </c>
      <c r="AT263" s="214" t="s">
        <v>80</v>
      </c>
      <c r="AU263" s="214" t="s">
        <v>88</v>
      </c>
      <c r="AY263" s="213" t="s">
        <v>127</v>
      </c>
      <c r="BK263" s="215">
        <f>SUM(BK264:BK275)</f>
        <v>0</v>
      </c>
    </row>
    <row r="264" s="2" customFormat="1" ht="33" customHeight="1">
      <c r="A264" s="38"/>
      <c r="B264" s="39"/>
      <c r="C264" s="218" t="s">
        <v>350</v>
      </c>
      <c r="D264" s="218" t="s">
        <v>129</v>
      </c>
      <c r="E264" s="219" t="s">
        <v>351</v>
      </c>
      <c r="F264" s="220" t="s">
        <v>352</v>
      </c>
      <c r="G264" s="221" t="s">
        <v>209</v>
      </c>
      <c r="H264" s="222">
        <v>4.7699999999999996</v>
      </c>
      <c r="I264" s="223"/>
      <c r="J264" s="224">
        <f>ROUND(I264*H264,2)</f>
        <v>0</v>
      </c>
      <c r="K264" s="220" t="s">
        <v>133</v>
      </c>
      <c r="L264" s="44"/>
      <c r="M264" s="225" t="s">
        <v>1</v>
      </c>
      <c r="N264" s="226" t="s">
        <v>46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134</v>
      </c>
      <c r="AT264" s="229" t="s">
        <v>129</v>
      </c>
      <c r="AU264" s="229" t="s">
        <v>90</v>
      </c>
      <c r="AY264" s="17" t="s">
        <v>127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88</v>
      </c>
      <c r="BK264" s="230">
        <f>ROUND(I264*H264,2)</f>
        <v>0</v>
      </c>
      <c r="BL264" s="17" t="s">
        <v>134</v>
      </c>
      <c r="BM264" s="229" t="s">
        <v>353</v>
      </c>
    </row>
    <row r="265" s="13" customFormat="1">
      <c r="A265" s="13"/>
      <c r="B265" s="231"/>
      <c r="C265" s="232"/>
      <c r="D265" s="233" t="s">
        <v>136</v>
      </c>
      <c r="E265" s="234" t="s">
        <v>1</v>
      </c>
      <c r="F265" s="235" t="s">
        <v>354</v>
      </c>
      <c r="G265" s="232"/>
      <c r="H265" s="234" t="s">
        <v>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136</v>
      </c>
      <c r="AU265" s="241" t="s">
        <v>90</v>
      </c>
      <c r="AV265" s="13" t="s">
        <v>88</v>
      </c>
      <c r="AW265" s="13" t="s">
        <v>36</v>
      </c>
      <c r="AX265" s="13" t="s">
        <v>81</v>
      </c>
      <c r="AY265" s="241" t="s">
        <v>127</v>
      </c>
    </row>
    <row r="266" s="13" customFormat="1">
      <c r="A266" s="13"/>
      <c r="B266" s="231"/>
      <c r="C266" s="232"/>
      <c r="D266" s="233" t="s">
        <v>136</v>
      </c>
      <c r="E266" s="234" t="s">
        <v>1</v>
      </c>
      <c r="F266" s="235" t="s">
        <v>217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136</v>
      </c>
      <c r="AU266" s="241" t="s">
        <v>90</v>
      </c>
      <c r="AV266" s="13" t="s">
        <v>88</v>
      </c>
      <c r="AW266" s="13" t="s">
        <v>36</v>
      </c>
      <c r="AX266" s="13" t="s">
        <v>81</v>
      </c>
      <c r="AY266" s="241" t="s">
        <v>127</v>
      </c>
    </row>
    <row r="267" s="14" customFormat="1">
      <c r="A267" s="14"/>
      <c r="B267" s="242"/>
      <c r="C267" s="243"/>
      <c r="D267" s="233" t="s">
        <v>136</v>
      </c>
      <c r="E267" s="244" t="s">
        <v>1</v>
      </c>
      <c r="F267" s="245" t="s">
        <v>355</v>
      </c>
      <c r="G267" s="243"/>
      <c r="H267" s="246">
        <v>4.7699999999999996</v>
      </c>
      <c r="I267" s="247"/>
      <c r="J267" s="243"/>
      <c r="K267" s="243"/>
      <c r="L267" s="248"/>
      <c r="M267" s="249"/>
      <c r="N267" s="250"/>
      <c r="O267" s="250"/>
      <c r="P267" s="250"/>
      <c r="Q267" s="250"/>
      <c r="R267" s="250"/>
      <c r="S267" s="250"/>
      <c r="T267" s="25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2" t="s">
        <v>136</v>
      </c>
      <c r="AU267" s="252" t="s">
        <v>90</v>
      </c>
      <c r="AV267" s="14" t="s">
        <v>90</v>
      </c>
      <c r="AW267" s="14" t="s">
        <v>36</v>
      </c>
      <c r="AX267" s="14" t="s">
        <v>88</v>
      </c>
      <c r="AY267" s="252" t="s">
        <v>127</v>
      </c>
    </row>
    <row r="268" s="2" customFormat="1" ht="24.15" customHeight="1">
      <c r="A268" s="38"/>
      <c r="B268" s="39"/>
      <c r="C268" s="218" t="s">
        <v>356</v>
      </c>
      <c r="D268" s="218" t="s">
        <v>129</v>
      </c>
      <c r="E268" s="219" t="s">
        <v>357</v>
      </c>
      <c r="F268" s="220" t="s">
        <v>358</v>
      </c>
      <c r="G268" s="221" t="s">
        <v>359</v>
      </c>
      <c r="H268" s="222">
        <v>1</v>
      </c>
      <c r="I268" s="223"/>
      <c r="J268" s="224">
        <f>ROUND(I268*H268,2)</f>
        <v>0</v>
      </c>
      <c r="K268" s="220" t="s">
        <v>133</v>
      </c>
      <c r="L268" s="44"/>
      <c r="M268" s="225" t="s">
        <v>1</v>
      </c>
      <c r="N268" s="226" t="s">
        <v>46</v>
      </c>
      <c r="O268" s="91"/>
      <c r="P268" s="227">
        <f>O268*H268</f>
        <v>0</v>
      </c>
      <c r="Q268" s="227">
        <v>0.087419999999999998</v>
      </c>
      <c r="R268" s="227">
        <f>Q268*H268</f>
        <v>0.087419999999999998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134</v>
      </c>
      <c r="AT268" s="229" t="s">
        <v>129</v>
      </c>
      <c r="AU268" s="229" t="s">
        <v>90</v>
      </c>
      <c r="AY268" s="17" t="s">
        <v>127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88</v>
      </c>
      <c r="BK268" s="230">
        <f>ROUND(I268*H268,2)</f>
        <v>0</v>
      </c>
      <c r="BL268" s="17" t="s">
        <v>134</v>
      </c>
      <c r="BM268" s="229" t="s">
        <v>360</v>
      </c>
    </row>
    <row r="269" s="2" customFormat="1" ht="24.15" customHeight="1">
      <c r="A269" s="38"/>
      <c r="B269" s="39"/>
      <c r="C269" s="269" t="s">
        <v>361</v>
      </c>
      <c r="D269" s="269" t="s">
        <v>284</v>
      </c>
      <c r="E269" s="270" t="s">
        <v>362</v>
      </c>
      <c r="F269" s="271" t="s">
        <v>363</v>
      </c>
      <c r="G269" s="272" t="s">
        <v>359</v>
      </c>
      <c r="H269" s="273">
        <v>1</v>
      </c>
      <c r="I269" s="274"/>
      <c r="J269" s="275">
        <f>ROUND(I269*H269,2)</f>
        <v>0</v>
      </c>
      <c r="K269" s="271" t="s">
        <v>1</v>
      </c>
      <c r="L269" s="276"/>
      <c r="M269" s="277" t="s">
        <v>1</v>
      </c>
      <c r="N269" s="278" t="s">
        <v>46</v>
      </c>
      <c r="O269" s="91"/>
      <c r="P269" s="227">
        <f>O269*H269</f>
        <v>0</v>
      </c>
      <c r="Q269" s="227">
        <v>0.023</v>
      </c>
      <c r="R269" s="227">
        <f>Q269*H269</f>
        <v>0.023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168</v>
      </c>
      <c r="AT269" s="229" t="s">
        <v>284</v>
      </c>
      <c r="AU269" s="229" t="s">
        <v>90</v>
      </c>
      <c r="AY269" s="17" t="s">
        <v>127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88</v>
      </c>
      <c r="BK269" s="230">
        <f>ROUND(I269*H269,2)</f>
        <v>0</v>
      </c>
      <c r="BL269" s="17" t="s">
        <v>134</v>
      </c>
      <c r="BM269" s="229" t="s">
        <v>364</v>
      </c>
    </row>
    <row r="270" s="2" customFormat="1" ht="33" customHeight="1">
      <c r="A270" s="38"/>
      <c r="B270" s="39"/>
      <c r="C270" s="218" t="s">
        <v>365</v>
      </c>
      <c r="D270" s="218" t="s">
        <v>129</v>
      </c>
      <c r="E270" s="219" t="s">
        <v>366</v>
      </c>
      <c r="F270" s="220" t="s">
        <v>367</v>
      </c>
      <c r="G270" s="221" t="s">
        <v>359</v>
      </c>
      <c r="H270" s="222">
        <v>1</v>
      </c>
      <c r="I270" s="223"/>
      <c r="J270" s="224">
        <f>ROUND(I270*H270,2)</f>
        <v>0</v>
      </c>
      <c r="K270" s="220" t="s">
        <v>133</v>
      </c>
      <c r="L270" s="44"/>
      <c r="M270" s="225" t="s">
        <v>1</v>
      </c>
      <c r="N270" s="226" t="s">
        <v>46</v>
      </c>
      <c r="O270" s="91"/>
      <c r="P270" s="227">
        <f>O270*H270</f>
        <v>0</v>
      </c>
      <c r="Q270" s="227">
        <v>0.087419999999999998</v>
      </c>
      <c r="R270" s="227">
        <f>Q270*H270</f>
        <v>0.087419999999999998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134</v>
      </c>
      <c r="AT270" s="229" t="s">
        <v>129</v>
      </c>
      <c r="AU270" s="229" t="s">
        <v>90</v>
      </c>
      <c r="AY270" s="17" t="s">
        <v>127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88</v>
      </c>
      <c r="BK270" s="230">
        <f>ROUND(I270*H270,2)</f>
        <v>0</v>
      </c>
      <c r="BL270" s="17" t="s">
        <v>134</v>
      </c>
      <c r="BM270" s="229" t="s">
        <v>368</v>
      </c>
    </row>
    <row r="271" s="14" customFormat="1">
      <c r="A271" s="14"/>
      <c r="B271" s="242"/>
      <c r="C271" s="243"/>
      <c r="D271" s="233" t="s">
        <v>136</v>
      </c>
      <c r="E271" s="244" t="s">
        <v>1</v>
      </c>
      <c r="F271" s="245" t="s">
        <v>88</v>
      </c>
      <c r="G271" s="243"/>
      <c r="H271" s="246">
        <v>1</v>
      </c>
      <c r="I271" s="247"/>
      <c r="J271" s="243"/>
      <c r="K271" s="243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136</v>
      </c>
      <c r="AU271" s="252" t="s">
        <v>90</v>
      </c>
      <c r="AV271" s="14" t="s">
        <v>90</v>
      </c>
      <c r="AW271" s="14" t="s">
        <v>36</v>
      </c>
      <c r="AX271" s="14" t="s">
        <v>88</v>
      </c>
      <c r="AY271" s="252" t="s">
        <v>127</v>
      </c>
    </row>
    <row r="272" s="2" customFormat="1" ht="24.15" customHeight="1">
      <c r="A272" s="38"/>
      <c r="B272" s="39"/>
      <c r="C272" s="269" t="s">
        <v>369</v>
      </c>
      <c r="D272" s="269" t="s">
        <v>284</v>
      </c>
      <c r="E272" s="270" t="s">
        <v>370</v>
      </c>
      <c r="F272" s="271" t="s">
        <v>371</v>
      </c>
      <c r="G272" s="272" t="s">
        <v>359</v>
      </c>
      <c r="H272" s="273">
        <v>1</v>
      </c>
      <c r="I272" s="274"/>
      <c r="J272" s="275">
        <f>ROUND(I272*H272,2)</f>
        <v>0</v>
      </c>
      <c r="K272" s="271" t="s">
        <v>133</v>
      </c>
      <c r="L272" s="276"/>
      <c r="M272" s="277" t="s">
        <v>1</v>
      </c>
      <c r="N272" s="278" t="s">
        <v>46</v>
      </c>
      <c r="O272" s="91"/>
      <c r="P272" s="227">
        <f>O272*H272</f>
        <v>0</v>
      </c>
      <c r="Q272" s="227">
        <v>0.081000000000000003</v>
      </c>
      <c r="R272" s="227">
        <f>Q272*H272</f>
        <v>0.081000000000000003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168</v>
      </c>
      <c r="AT272" s="229" t="s">
        <v>284</v>
      </c>
      <c r="AU272" s="229" t="s">
        <v>90</v>
      </c>
      <c r="AY272" s="17" t="s">
        <v>127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88</v>
      </c>
      <c r="BK272" s="230">
        <f>ROUND(I272*H272,2)</f>
        <v>0</v>
      </c>
      <c r="BL272" s="17" t="s">
        <v>134</v>
      </c>
      <c r="BM272" s="229" t="s">
        <v>372</v>
      </c>
    </row>
    <row r="273" s="2" customFormat="1" ht="49.05" customHeight="1">
      <c r="A273" s="38"/>
      <c r="B273" s="39"/>
      <c r="C273" s="218" t="s">
        <v>373</v>
      </c>
      <c r="D273" s="218" t="s">
        <v>129</v>
      </c>
      <c r="E273" s="219" t="s">
        <v>374</v>
      </c>
      <c r="F273" s="220" t="s">
        <v>375</v>
      </c>
      <c r="G273" s="221" t="s">
        <v>209</v>
      </c>
      <c r="H273" s="222">
        <v>0.20100000000000001</v>
      </c>
      <c r="I273" s="223"/>
      <c r="J273" s="224">
        <f>ROUND(I273*H273,2)</f>
        <v>0</v>
      </c>
      <c r="K273" s="220" t="s">
        <v>133</v>
      </c>
      <c r="L273" s="44"/>
      <c r="M273" s="225" t="s">
        <v>1</v>
      </c>
      <c r="N273" s="226" t="s">
        <v>46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134</v>
      </c>
      <c r="AT273" s="229" t="s">
        <v>129</v>
      </c>
      <c r="AU273" s="229" t="s">
        <v>90</v>
      </c>
      <c r="AY273" s="17" t="s">
        <v>127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88</v>
      </c>
      <c r="BK273" s="230">
        <f>ROUND(I273*H273,2)</f>
        <v>0</v>
      </c>
      <c r="BL273" s="17" t="s">
        <v>134</v>
      </c>
      <c r="BM273" s="229" t="s">
        <v>376</v>
      </c>
    </row>
    <row r="274" s="13" customFormat="1">
      <c r="A274" s="13"/>
      <c r="B274" s="231"/>
      <c r="C274" s="232"/>
      <c r="D274" s="233" t="s">
        <v>136</v>
      </c>
      <c r="E274" s="234" t="s">
        <v>1</v>
      </c>
      <c r="F274" s="235" t="s">
        <v>377</v>
      </c>
      <c r="G274" s="232"/>
      <c r="H274" s="234" t="s">
        <v>1</v>
      </c>
      <c r="I274" s="236"/>
      <c r="J274" s="232"/>
      <c r="K274" s="232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136</v>
      </c>
      <c r="AU274" s="241" t="s">
        <v>90</v>
      </c>
      <c r="AV274" s="13" t="s">
        <v>88</v>
      </c>
      <c r="AW274" s="13" t="s">
        <v>36</v>
      </c>
      <c r="AX274" s="13" t="s">
        <v>81</v>
      </c>
      <c r="AY274" s="241" t="s">
        <v>127</v>
      </c>
    </row>
    <row r="275" s="14" customFormat="1">
      <c r="A275" s="14"/>
      <c r="B275" s="242"/>
      <c r="C275" s="243"/>
      <c r="D275" s="233" t="s">
        <v>136</v>
      </c>
      <c r="E275" s="244" t="s">
        <v>1</v>
      </c>
      <c r="F275" s="245" t="s">
        <v>378</v>
      </c>
      <c r="G275" s="243"/>
      <c r="H275" s="246">
        <v>0.20100000000000001</v>
      </c>
      <c r="I275" s="247"/>
      <c r="J275" s="243"/>
      <c r="K275" s="243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136</v>
      </c>
      <c r="AU275" s="252" t="s">
        <v>90</v>
      </c>
      <c r="AV275" s="14" t="s">
        <v>90</v>
      </c>
      <c r="AW275" s="14" t="s">
        <v>36</v>
      </c>
      <c r="AX275" s="14" t="s">
        <v>88</v>
      </c>
      <c r="AY275" s="252" t="s">
        <v>127</v>
      </c>
    </row>
    <row r="276" s="12" customFormat="1" ht="22.8" customHeight="1">
      <c r="A276" s="12"/>
      <c r="B276" s="202"/>
      <c r="C276" s="203"/>
      <c r="D276" s="204" t="s">
        <v>80</v>
      </c>
      <c r="E276" s="216" t="s">
        <v>152</v>
      </c>
      <c r="F276" s="216" t="s">
        <v>379</v>
      </c>
      <c r="G276" s="203"/>
      <c r="H276" s="203"/>
      <c r="I276" s="206"/>
      <c r="J276" s="217">
        <f>BK276</f>
        <v>0</v>
      </c>
      <c r="K276" s="203"/>
      <c r="L276" s="208"/>
      <c r="M276" s="209"/>
      <c r="N276" s="210"/>
      <c r="O276" s="210"/>
      <c r="P276" s="211">
        <f>SUM(P277:P334)</f>
        <v>0</v>
      </c>
      <c r="Q276" s="210"/>
      <c r="R276" s="211">
        <f>SUM(R277:R334)</f>
        <v>24.345330000000001</v>
      </c>
      <c r="S276" s="210"/>
      <c r="T276" s="212">
        <f>SUM(T277:T334)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88</v>
      </c>
      <c r="AT276" s="214" t="s">
        <v>80</v>
      </c>
      <c r="AU276" s="214" t="s">
        <v>88</v>
      </c>
      <c r="AY276" s="213" t="s">
        <v>127</v>
      </c>
      <c r="BK276" s="215">
        <f>SUM(BK277:BK334)</f>
        <v>0</v>
      </c>
    </row>
    <row r="277" s="2" customFormat="1" ht="33" customHeight="1">
      <c r="A277" s="38"/>
      <c r="B277" s="39"/>
      <c r="C277" s="218" t="s">
        <v>380</v>
      </c>
      <c r="D277" s="218" t="s">
        <v>129</v>
      </c>
      <c r="E277" s="219" t="s">
        <v>381</v>
      </c>
      <c r="F277" s="220" t="s">
        <v>382</v>
      </c>
      <c r="G277" s="221" t="s">
        <v>132</v>
      </c>
      <c r="H277" s="222">
        <v>3</v>
      </c>
      <c r="I277" s="223"/>
      <c r="J277" s="224">
        <f>ROUND(I277*H277,2)</f>
        <v>0</v>
      </c>
      <c r="K277" s="220" t="s">
        <v>133</v>
      </c>
      <c r="L277" s="44"/>
      <c r="M277" s="225" t="s">
        <v>1</v>
      </c>
      <c r="N277" s="226" t="s">
        <v>46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134</v>
      </c>
      <c r="AT277" s="229" t="s">
        <v>129</v>
      </c>
      <c r="AU277" s="229" t="s">
        <v>90</v>
      </c>
      <c r="AY277" s="17" t="s">
        <v>127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88</v>
      </c>
      <c r="BK277" s="230">
        <f>ROUND(I277*H277,2)</f>
        <v>0</v>
      </c>
      <c r="BL277" s="17" t="s">
        <v>134</v>
      </c>
      <c r="BM277" s="229" t="s">
        <v>383</v>
      </c>
    </row>
    <row r="278" s="13" customFormat="1">
      <c r="A278" s="13"/>
      <c r="B278" s="231"/>
      <c r="C278" s="232"/>
      <c r="D278" s="233" t="s">
        <v>136</v>
      </c>
      <c r="E278" s="234" t="s">
        <v>1</v>
      </c>
      <c r="F278" s="235" t="s">
        <v>137</v>
      </c>
      <c r="G278" s="232"/>
      <c r="H278" s="234" t="s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136</v>
      </c>
      <c r="AU278" s="241" t="s">
        <v>90</v>
      </c>
      <c r="AV278" s="13" t="s">
        <v>88</v>
      </c>
      <c r="AW278" s="13" t="s">
        <v>36</v>
      </c>
      <c r="AX278" s="13" t="s">
        <v>81</v>
      </c>
      <c r="AY278" s="241" t="s">
        <v>127</v>
      </c>
    </row>
    <row r="279" s="13" customFormat="1">
      <c r="A279" s="13"/>
      <c r="B279" s="231"/>
      <c r="C279" s="232"/>
      <c r="D279" s="233" t="s">
        <v>136</v>
      </c>
      <c r="E279" s="234" t="s">
        <v>1</v>
      </c>
      <c r="F279" s="235" t="s">
        <v>138</v>
      </c>
      <c r="G279" s="232"/>
      <c r="H279" s="234" t="s">
        <v>1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136</v>
      </c>
      <c r="AU279" s="241" t="s">
        <v>90</v>
      </c>
      <c r="AV279" s="13" t="s">
        <v>88</v>
      </c>
      <c r="AW279" s="13" t="s">
        <v>36</v>
      </c>
      <c r="AX279" s="13" t="s">
        <v>81</v>
      </c>
      <c r="AY279" s="241" t="s">
        <v>127</v>
      </c>
    </row>
    <row r="280" s="14" customFormat="1">
      <c r="A280" s="14"/>
      <c r="B280" s="242"/>
      <c r="C280" s="243"/>
      <c r="D280" s="233" t="s">
        <v>136</v>
      </c>
      <c r="E280" s="244" t="s">
        <v>1</v>
      </c>
      <c r="F280" s="245" t="s">
        <v>156</v>
      </c>
      <c r="G280" s="243"/>
      <c r="H280" s="246">
        <v>3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136</v>
      </c>
      <c r="AU280" s="252" t="s">
        <v>90</v>
      </c>
      <c r="AV280" s="14" t="s">
        <v>90</v>
      </c>
      <c r="AW280" s="14" t="s">
        <v>36</v>
      </c>
      <c r="AX280" s="14" t="s">
        <v>88</v>
      </c>
      <c r="AY280" s="252" t="s">
        <v>127</v>
      </c>
    </row>
    <row r="281" s="2" customFormat="1" ht="33" customHeight="1">
      <c r="A281" s="38"/>
      <c r="B281" s="39"/>
      <c r="C281" s="218" t="s">
        <v>384</v>
      </c>
      <c r="D281" s="218" t="s">
        <v>129</v>
      </c>
      <c r="E281" s="219" t="s">
        <v>385</v>
      </c>
      <c r="F281" s="220" t="s">
        <v>386</v>
      </c>
      <c r="G281" s="221" t="s">
        <v>132</v>
      </c>
      <c r="H281" s="222">
        <v>2.7999999999999998</v>
      </c>
      <c r="I281" s="223"/>
      <c r="J281" s="224">
        <f>ROUND(I281*H281,2)</f>
        <v>0</v>
      </c>
      <c r="K281" s="220" t="s">
        <v>133</v>
      </c>
      <c r="L281" s="44"/>
      <c r="M281" s="225" t="s">
        <v>1</v>
      </c>
      <c r="N281" s="226" t="s">
        <v>46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134</v>
      </c>
      <c r="AT281" s="229" t="s">
        <v>129</v>
      </c>
      <c r="AU281" s="229" t="s">
        <v>90</v>
      </c>
      <c r="AY281" s="17" t="s">
        <v>127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88</v>
      </c>
      <c r="BK281" s="230">
        <f>ROUND(I281*H281,2)</f>
        <v>0</v>
      </c>
      <c r="BL281" s="17" t="s">
        <v>134</v>
      </c>
      <c r="BM281" s="229" t="s">
        <v>387</v>
      </c>
    </row>
    <row r="282" s="13" customFormat="1">
      <c r="A282" s="13"/>
      <c r="B282" s="231"/>
      <c r="C282" s="232"/>
      <c r="D282" s="233" t="s">
        <v>136</v>
      </c>
      <c r="E282" s="234" t="s">
        <v>1</v>
      </c>
      <c r="F282" s="235" t="s">
        <v>137</v>
      </c>
      <c r="G282" s="232"/>
      <c r="H282" s="234" t="s">
        <v>1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136</v>
      </c>
      <c r="AU282" s="241" t="s">
        <v>90</v>
      </c>
      <c r="AV282" s="13" t="s">
        <v>88</v>
      </c>
      <c r="AW282" s="13" t="s">
        <v>36</v>
      </c>
      <c r="AX282" s="13" t="s">
        <v>81</v>
      </c>
      <c r="AY282" s="241" t="s">
        <v>127</v>
      </c>
    </row>
    <row r="283" s="13" customFormat="1">
      <c r="A283" s="13"/>
      <c r="B283" s="231"/>
      <c r="C283" s="232"/>
      <c r="D283" s="233" t="s">
        <v>136</v>
      </c>
      <c r="E283" s="234" t="s">
        <v>1</v>
      </c>
      <c r="F283" s="235" t="s">
        <v>138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136</v>
      </c>
      <c r="AU283" s="241" t="s">
        <v>90</v>
      </c>
      <c r="AV283" s="13" t="s">
        <v>88</v>
      </c>
      <c r="AW283" s="13" t="s">
        <v>36</v>
      </c>
      <c r="AX283" s="13" t="s">
        <v>81</v>
      </c>
      <c r="AY283" s="241" t="s">
        <v>127</v>
      </c>
    </row>
    <row r="284" s="14" customFormat="1">
      <c r="A284" s="14"/>
      <c r="B284" s="242"/>
      <c r="C284" s="243"/>
      <c r="D284" s="233" t="s">
        <v>136</v>
      </c>
      <c r="E284" s="244" t="s">
        <v>1</v>
      </c>
      <c r="F284" s="245" t="s">
        <v>157</v>
      </c>
      <c r="G284" s="243"/>
      <c r="H284" s="246">
        <v>2.7999999999999998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136</v>
      </c>
      <c r="AU284" s="252" t="s">
        <v>90</v>
      </c>
      <c r="AV284" s="14" t="s">
        <v>90</v>
      </c>
      <c r="AW284" s="14" t="s">
        <v>36</v>
      </c>
      <c r="AX284" s="14" t="s">
        <v>88</v>
      </c>
      <c r="AY284" s="252" t="s">
        <v>127</v>
      </c>
    </row>
    <row r="285" s="2" customFormat="1" ht="33" customHeight="1">
      <c r="A285" s="38"/>
      <c r="B285" s="39"/>
      <c r="C285" s="218" t="s">
        <v>388</v>
      </c>
      <c r="D285" s="218" t="s">
        <v>129</v>
      </c>
      <c r="E285" s="219" t="s">
        <v>389</v>
      </c>
      <c r="F285" s="220" t="s">
        <v>390</v>
      </c>
      <c r="G285" s="221" t="s">
        <v>132</v>
      </c>
      <c r="H285" s="222">
        <v>101.7</v>
      </c>
      <c r="I285" s="223"/>
      <c r="J285" s="224">
        <f>ROUND(I285*H285,2)</f>
        <v>0</v>
      </c>
      <c r="K285" s="220" t="s">
        <v>133</v>
      </c>
      <c r="L285" s="44"/>
      <c r="M285" s="225" t="s">
        <v>1</v>
      </c>
      <c r="N285" s="226" t="s">
        <v>46</v>
      </c>
      <c r="O285" s="91"/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134</v>
      </c>
      <c r="AT285" s="229" t="s">
        <v>129</v>
      </c>
      <c r="AU285" s="229" t="s">
        <v>90</v>
      </c>
      <c r="AY285" s="17" t="s">
        <v>127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88</v>
      </c>
      <c r="BK285" s="230">
        <f>ROUND(I285*H285,2)</f>
        <v>0</v>
      </c>
      <c r="BL285" s="17" t="s">
        <v>134</v>
      </c>
      <c r="BM285" s="229" t="s">
        <v>391</v>
      </c>
    </row>
    <row r="286" s="13" customFormat="1">
      <c r="A286" s="13"/>
      <c r="B286" s="231"/>
      <c r="C286" s="232"/>
      <c r="D286" s="233" t="s">
        <v>136</v>
      </c>
      <c r="E286" s="234" t="s">
        <v>1</v>
      </c>
      <c r="F286" s="235" t="s">
        <v>137</v>
      </c>
      <c r="G286" s="232"/>
      <c r="H286" s="234" t="s">
        <v>1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136</v>
      </c>
      <c r="AU286" s="241" t="s">
        <v>90</v>
      </c>
      <c r="AV286" s="13" t="s">
        <v>88</v>
      </c>
      <c r="AW286" s="13" t="s">
        <v>36</v>
      </c>
      <c r="AX286" s="13" t="s">
        <v>81</v>
      </c>
      <c r="AY286" s="241" t="s">
        <v>127</v>
      </c>
    </row>
    <row r="287" s="13" customFormat="1">
      <c r="A287" s="13"/>
      <c r="B287" s="231"/>
      <c r="C287" s="232"/>
      <c r="D287" s="233" t="s">
        <v>136</v>
      </c>
      <c r="E287" s="234" t="s">
        <v>1</v>
      </c>
      <c r="F287" s="235" t="s">
        <v>138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136</v>
      </c>
      <c r="AU287" s="241" t="s">
        <v>90</v>
      </c>
      <c r="AV287" s="13" t="s">
        <v>88</v>
      </c>
      <c r="AW287" s="13" t="s">
        <v>36</v>
      </c>
      <c r="AX287" s="13" t="s">
        <v>81</v>
      </c>
      <c r="AY287" s="241" t="s">
        <v>127</v>
      </c>
    </row>
    <row r="288" s="14" customFormat="1">
      <c r="A288" s="14"/>
      <c r="B288" s="242"/>
      <c r="C288" s="243"/>
      <c r="D288" s="233" t="s">
        <v>136</v>
      </c>
      <c r="E288" s="244" t="s">
        <v>1</v>
      </c>
      <c r="F288" s="245" t="s">
        <v>148</v>
      </c>
      <c r="G288" s="243"/>
      <c r="H288" s="246">
        <v>101.7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136</v>
      </c>
      <c r="AU288" s="252" t="s">
        <v>90</v>
      </c>
      <c r="AV288" s="14" t="s">
        <v>90</v>
      </c>
      <c r="AW288" s="14" t="s">
        <v>36</v>
      </c>
      <c r="AX288" s="14" t="s">
        <v>88</v>
      </c>
      <c r="AY288" s="252" t="s">
        <v>127</v>
      </c>
    </row>
    <row r="289" s="2" customFormat="1" ht="33" customHeight="1">
      <c r="A289" s="38"/>
      <c r="B289" s="39"/>
      <c r="C289" s="218" t="s">
        <v>392</v>
      </c>
      <c r="D289" s="218" t="s">
        <v>129</v>
      </c>
      <c r="E289" s="219" t="s">
        <v>393</v>
      </c>
      <c r="F289" s="220" t="s">
        <v>394</v>
      </c>
      <c r="G289" s="221" t="s">
        <v>132</v>
      </c>
      <c r="H289" s="222">
        <v>44.549999999999997</v>
      </c>
      <c r="I289" s="223"/>
      <c r="J289" s="224">
        <f>ROUND(I289*H289,2)</f>
        <v>0</v>
      </c>
      <c r="K289" s="220" t="s">
        <v>133</v>
      </c>
      <c r="L289" s="44"/>
      <c r="M289" s="225" t="s">
        <v>1</v>
      </c>
      <c r="N289" s="226" t="s">
        <v>46</v>
      </c>
      <c r="O289" s="91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134</v>
      </c>
      <c r="AT289" s="229" t="s">
        <v>129</v>
      </c>
      <c r="AU289" s="229" t="s">
        <v>90</v>
      </c>
      <c r="AY289" s="17" t="s">
        <v>127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88</v>
      </c>
      <c r="BK289" s="230">
        <f>ROUND(I289*H289,2)</f>
        <v>0</v>
      </c>
      <c r="BL289" s="17" t="s">
        <v>134</v>
      </c>
      <c r="BM289" s="229" t="s">
        <v>395</v>
      </c>
    </row>
    <row r="290" s="13" customFormat="1">
      <c r="A290" s="13"/>
      <c r="B290" s="231"/>
      <c r="C290" s="232"/>
      <c r="D290" s="233" t="s">
        <v>136</v>
      </c>
      <c r="E290" s="234" t="s">
        <v>1</v>
      </c>
      <c r="F290" s="235" t="s">
        <v>137</v>
      </c>
      <c r="G290" s="232"/>
      <c r="H290" s="234" t="s">
        <v>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136</v>
      </c>
      <c r="AU290" s="241" t="s">
        <v>90</v>
      </c>
      <c r="AV290" s="13" t="s">
        <v>88</v>
      </c>
      <c r="AW290" s="13" t="s">
        <v>36</v>
      </c>
      <c r="AX290" s="13" t="s">
        <v>81</v>
      </c>
      <c r="AY290" s="241" t="s">
        <v>127</v>
      </c>
    </row>
    <row r="291" s="13" customFormat="1">
      <c r="A291" s="13"/>
      <c r="B291" s="231"/>
      <c r="C291" s="232"/>
      <c r="D291" s="233" t="s">
        <v>136</v>
      </c>
      <c r="E291" s="234" t="s">
        <v>1</v>
      </c>
      <c r="F291" s="235" t="s">
        <v>138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136</v>
      </c>
      <c r="AU291" s="241" t="s">
        <v>90</v>
      </c>
      <c r="AV291" s="13" t="s">
        <v>88</v>
      </c>
      <c r="AW291" s="13" t="s">
        <v>36</v>
      </c>
      <c r="AX291" s="13" t="s">
        <v>81</v>
      </c>
      <c r="AY291" s="241" t="s">
        <v>127</v>
      </c>
    </row>
    <row r="292" s="14" customFormat="1">
      <c r="A292" s="14"/>
      <c r="B292" s="242"/>
      <c r="C292" s="243"/>
      <c r="D292" s="233" t="s">
        <v>136</v>
      </c>
      <c r="E292" s="244" t="s">
        <v>1</v>
      </c>
      <c r="F292" s="245" t="s">
        <v>163</v>
      </c>
      <c r="G292" s="243"/>
      <c r="H292" s="246">
        <v>44.549999999999997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136</v>
      </c>
      <c r="AU292" s="252" t="s">
        <v>90</v>
      </c>
      <c r="AV292" s="14" t="s">
        <v>90</v>
      </c>
      <c r="AW292" s="14" t="s">
        <v>36</v>
      </c>
      <c r="AX292" s="14" t="s">
        <v>88</v>
      </c>
      <c r="AY292" s="252" t="s">
        <v>127</v>
      </c>
    </row>
    <row r="293" s="2" customFormat="1" ht="49.05" customHeight="1">
      <c r="A293" s="38"/>
      <c r="B293" s="39"/>
      <c r="C293" s="218" t="s">
        <v>396</v>
      </c>
      <c r="D293" s="218" t="s">
        <v>129</v>
      </c>
      <c r="E293" s="219" t="s">
        <v>397</v>
      </c>
      <c r="F293" s="220" t="s">
        <v>398</v>
      </c>
      <c r="G293" s="221" t="s">
        <v>132</v>
      </c>
      <c r="H293" s="222">
        <v>2.7999999999999998</v>
      </c>
      <c r="I293" s="223"/>
      <c r="J293" s="224">
        <f>ROUND(I293*H293,2)</f>
        <v>0</v>
      </c>
      <c r="K293" s="220" t="s">
        <v>133</v>
      </c>
      <c r="L293" s="44"/>
      <c r="M293" s="225" t="s">
        <v>1</v>
      </c>
      <c r="N293" s="226" t="s">
        <v>46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134</v>
      </c>
      <c r="AT293" s="229" t="s">
        <v>129</v>
      </c>
      <c r="AU293" s="229" t="s">
        <v>90</v>
      </c>
      <c r="AY293" s="17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88</v>
      </c>
      <c r="BK293" s="230">
        <f>ROUND(I293*H293,2)</f>
        <v>0</v>
      </c>
      <c r="BL293" s="17" t="s">
        <v>134</v>
      </c>
      <c r="BM293" s="229" t="s">
        <v>399</v>
      </c>
    </row>
    <row r="294" s="13" customFormat="1">
      <c r="A294" s="13"/>
      <c r="B294" s="231"/>
      <c r="C294" s="232"/>
      <c r="D294" s="233" t="s">
        <v>136</v>
      </c>
      <c r="E294" s="234" t="s">
        <v>1</v>
      </c>
      <c r="F294" s="235" t="s">
        <v>137</v>
      </c>
      <c r="G294" s="232"/>
      <c r="H294" s="234" t="s">
        <v>1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136</v>
      </c>
      <c r="AU294" s="241" t="s">
        <v>90</v>
      </c>
      <c r="AV294" s="13" t="s">
        <v>88</v>
      </c>
      <c r="AW294" s="13" t="s">
        <v>36</v>
      </c>
      <c r="AX294" s="13" t="s">
        <v>81</v>
      </c>
      <c r="AY294" s="241" t="s">
        <v>127</v>
      </c>
    </row>
    <row r="295" s="13" customFormat="1">
      <c r="A295" s="13"/>
      <c r="B295" s="231"/>
      <c r="C295" s="232"/>
      <c r="D295" s="233" t="s">
        <v>136</v>
      </c>
      <c r="E295" s="234" t="s">
        <v>1</v>
      </c>
      <c r="F295" s="235" t="s">
        <v>400</v>
      </c>
      <c r="G295" s="232"/>
      <c r="H295" s="234" t="s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136</v>
      </c>
      <c r="AU295" s="241" t="s">
        <v>90</v>
      </c>
      <c r="AV295" s="13" t="s">
        <v>88</v>
      </c>
      <c r="AW295" s="13" t="s">
        <v>36</v>
      </c>
      <c r="AX295" s="13" t="s">
        <v>81</v>
      </c>
      <c r="AY295" s="241" t="s">
        <v>127</v>
      </c>
    </row>
    <row r="296" s="13" customFormat="1">
      <c r="A296" s="13"/>
      <c r="B296" s="231"/>
      <c r="C296" s="232"/>
      <c r="D296" s="233" t="s">
        <v>136</v>
      </c>
      <c r="E296" s="234" t="s">
        <v>1</v>
      </c>
      <c r="F296" s="235" t="s">
        <v>138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136</v>
      </c>
      <c r="AU296" s="241" t="s">
        <v>90</v>
      </c>
      <c r="AV296" s="13" t="s">
        <v>88</v>
      </c>
      <c r="AW296" s="13" t="s">
        <v>36</v>
      </c>
      <c r="AX296" s="13" t="s">
        <v>81</v>
      </c>
      <c r="AY296" s="241" t="s">
        <v>127</v>
      </c>
    </row>
    <row r="297" s="14" customFormat="1">
      <c r="A297" s="14"/>
      <c r="B297" s="242"/>
      <c r="C297" s="243"/>
      <c r="D297" s="233" t="s">
        <v>136</v>
      </c>
      <c r="E297" s="244" t="s">
        <v>1</v>
      </c>
      <c r="F297" s="245" t="s">
        <v>157</v>
      </c>
      <c r="G297" s="243"/>
      <c r="H297" s="246">
        <v>2.7999999999999998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136</v>
      </c>
      <c r="AU297" s="252" t="s">
        <v>90</v>
      </c>
      <c r="AV297" s="14" t="s">
        <v>90</v>
      </c>
      <c r="AW297" s="14" t="s">
        <v>36</v>
      </c>
      <c r="AX297" s="14" t="s">
        <v>88</v>
      </c>
      <c r="AY297" s="252" t="s">
        <v>127</v>
      </c>
    </row>
    <row r="298" s="2" customFormat="1" ht="37.8" customHeight="1">
      <c r="A298" s="38"/>
      <c r="B298" s="39"/>
      <c r="C298" s="218" t="s">
        <v>401</v>
      </c>
      <c r="D298" s="218" t="s">
        <v>129</v>
      </c>
      <c r="E298" s="219" t="s">
        <v>402</v>
      </c>
      <c r="F298" s="220" t="s">
        <v>403</v>
      </c>
      <c r="G298" s="221" t="s">
        <v>132</v>
      </c>
      <c r="H298" s="222">
        <v>2.7999999999999998</v>
      </c>
      <c r="I298" s="223"/>
      <c r="J298" s="224">
        <f>ROUND(I298*H298,2)</f>
        <v>0</v>
      </c>
      <c r="K298" s="220" t="s">
        <v>133</v>
      </c>
      <c r="L298" s="44"/>
      <c r="M298" s="225" t="s">
        <v>1</v>
      </c>
      <c r="N298" s="226" t="s">
        <v>46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134</v>
      </c>
      <c r="AT298" s="229" t="s">
        <v>129</v>
      </c>
      <c r="AU298" s="229" t="s">
        <v>90</v>
      </c>
      <c r="AY298" s="17" t="s">
        <v>127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88</v>
      </c>
      <c r="BK298" s="230">
        <f>ROUND(I298*H298,2)</f>
        <v>0</v>
      </c>
      <c r="BL298" s="17" t="s">
        <v>134</v>
      </c>
      <c r="BM298" s="229" t="s">
        <v>404</v>
      </c>
    </row>
    <row r="299" s="13" customFormat="1">
      <c r="A299" s="13"/>
      <c r="B299" s="231"/>
      <c r="C299" s="232"/>
      <c r="D299" s="233" t="s">
        <v>136</v>
      </c>
      <c r="E299" s="234" t="s">
        <v>1</v>
      </c>
      <c r="F299" s="235" t="s">
        <v>137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136</v>
      </c>
      <c r="AU299" s="241" t="s">
        <v>90</v>
      </c>
      <c r="AV299" s="13" t="s">
        <v>88</v>
      </c>
      <c r="AW299" s="13" t="s">
        <v>36</v>
      </c>
      <c r="AX299" s="13" t="s">
        <v>81</v>
      </c>
      <c r="AY299" s="241" t="s">
        <v>127</v>
      </c>
    </row>
    <row r="300" s="13" customFormat="1">
      <c r="A300" s="13"/>
      <c r="B300" s="231"/>
      <c r="C300" s="232"/>
      <c r="D300" s="233" t="s">
        <v>136</v>
      </c>
      <c r="E300" s="234" t="s">
        <v>1</v>
      </c>
      <c r="F300" s="235" t="s">
        <v>138</v>
      </c>
      <c r="G300" s="232"/>
      <c r="H300" s="234" t="s">
        <v>1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136</v>
      </c>
      <c r="AU300" s="241" t="s">
        <v>90</v>
      </c>
      <c r="AV300" s="13" t="s">
        <v>88</v>
      </c>
      <c r="AW300" s="13" t="s">
        <v>36</v>
      </c>
      <c r="AX300" s="13" t="s">
        <v>81</v>
      </c>
      <c r="AY300" s="241" t="s">
        <v>127</v>
      </c>
    </row>
    <row r="301" s="14" customFormat="1">
      <c r="A301" s="14"/>
      <c r="B301" s="242"/>
      <c r="C301" s="243"/>
      <c r="D301" s="233" t="s">
        <v>136</v>
      </c>
      <c r="E301" s="244" t="s">
        <v>1</v>
      </c>
      <c r="F301" s="245" t="s">
        <v>157</v>
      </c>
      <c r="G301" s="243"/>
      <c r="H301" s="246">
        <v>2.7999999999999998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136</v>
      </c>
      <c r="AU301" s="252" t="s">
        <v>90</v>
      </c>
      <c r="AV301" s="14" t="s">
        <v>90</v>
      </c>
      <c r="AW301" s="14" t="s">
        <v>36</v>
      </c>
      <c r="AX301" s="14" t="s">
        <v>88</v>
      </c>
      <c r="AY301" s="252" t="s">
        <v>127</v>
      </c>
    </row>
    <row r="302" s="2" customFormat="1" ht="37.8" customHeight="1">
      <c r="A302" s="38"/>
      <c r="B302" s="39"/>
      <c r="C302" s="218" t="s">
        <v>405</v>
      </c>
      <c r="D302" s="218" t="s">
        <v>129</v>
      </c>
      <c r="E302" s="219" t="s">
        <v>406</v>
      </c>
      <c r="F302" s="220" t="s">
        <v>407</v>
      </c>
      <c r="G302" s="221" t="s">
        <v>132</v>
      </c>
      <c r="H302" s="222">
        <v>101.7</v>
      </c>
      <c r="I302" s="223"/>
      <c r="J302" s="224">
        <f>ROUND(I302*H302,2)</f>
        <v>0</v>
      </c>
      <c r="K302" s="220" t="s">
        <v>133</v>
      </c>
      <c r="L302" s="44"/>
      <c r="M302" s="225" t="s">
        <v>1</v>
      </c>
      <c r="N302" s="226" t="s">
        <v>46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134</v>
      </c>
      <c r="AT302" s="229" t="s">
        <v>129</v>
      </c>
      <c r="AU302" s="229" t="s">
        <v>90</v>
      </c>
      <c r="AY302" s="17" t="s">
        <v>127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88</v>
      </c>
      <c r="BK302" s="230">
        <f>ROUND(I302*H302,2)</f>
        <v>0</v>
      </c>
      <c r="BL302" s="17" t="s">
        <v>134</v>
      </c>
      <c r="BM302" s="229" t="s">
        <v>408</v>
      </c>
    </row>
    <row r="303" s="13" customFormat="1">
      <c r="A303" s="13"/>
      <c r="B303" s="231"/>
      <c r="C303" s="232"/>
      <c r="D303" s="233" t="s">
        <v>136</v>
      </c>
      <c r="E303" s="234" t="s">
        <v>1</v>
      </c>
      <c r="F303" s="235" t="s">
        <v>137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136</v>
      </c>
      <c r="AU303" s="241" t="s">
        <v>90</v>
      </c>
      <c r="AV303" s="13" t="s">
        <v>88</v>
      </c>
      <c r="AW303" s="13" t="s">
        <v>36</v>
      </c>
      <c r="AX303" s="13" t="s">
        <v>81</v>
      </c>
      <c r="AY303" s="241" t="s">
        <v>127</v>
      </c>
    </row>
    <row r="304" s="13" customFormat="1">
      <c r="A304" s="13"/>
      <c r="B304" s="231"/>
      <c r="C304" s="232"/>
      <c r="D304" s="233" t="s">
        <v>136</v>
      </c>
      <c r="E304" s="234" t="s">
        <v>1</v>
      </c>
      <c r="F304" s="235" t="s">
        <v>138</v>
      </c>
      <c r="G304" s="232"/>
      <c r="H304" s="234" t="s">
        <v>1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136</v>
      </c>
      <c r="AU304" s="241" t="s">
        <v>90</v>
      </c>
      <c r="AV304" s="13" t="s">
        <v>88</v>
      </c>
      <c r="AW304" s="13" t="s">
        <v>36</v>
      </c>
      <c r="AX304" s="13" t="s">
        <v>81</v>
      </c>
      <c r="AY304" s="241" t="s">
        <v>127</v>
      </c>
    </row>
    <row r="305" s="14" customFormat="1">
      <c r="A305" s="14"/>
      <c r="B305" s="242"/>
      <c r="C305" s="243"/>
      <c r="D305" s="233" t="s">
        <v>136</v>
      </c>
      <c r="E305" s="244" t="s">
        <v>1</v>
      </c>
      <c r="F305" s="245" t="s">
        <v>148</v>
      </c>
      <c r="G305" s="243"/>
      <c r="H305" s="246">
        <v>101.7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136</v>
      </c>
      <c r="AU305" s="252" t="s">
        <v>90</v>
      </c>
      <c r="AV305" s="14" t="s">
        <v>90</v>
      </c>
      <c r="AW305" s="14" t="s">
        <v>36</v>
      </c>
      <c r="AX305" s="14" t="s">
        <v>88</v>
      </c>
      <c r="AY305" s="252" t="s">
        <v>127</v>
      </c>
    </row>
    <row r="306" s="2" customFormat="1" ht="24.15" customHeight="1">
      <c r="A306" s="38"/>
      <c r="B306" s="39"/>
      <c r="C306" s="218" t="s">
        <v>409</v>
      </c>
      <c r="D306" s="218" t="s">
        <v>129</v>
      </c>
      <c r="E306" s="219" t="s">
        <v>410</v>
      </c>
      <c r="F306" s="220" t="s">
        <v>411</v>
      </c>
      <c r="G306" s="221" t="s">
        <v>132</v>
      </c>
      <c r="H306" s="222">
        <v>2.7999999999999998</v>
      </c>
      <c r="I306" s="223"/>
      <c r="J306" s="224">
        <f>ROUND(I306*H306,2)</f>
        <v>0</v>
      </c>
      <c r="K306" s="220" t="s">
        <v>133</v>
      </c>
      <c r="L306" s="44"/>
      <c r="M306" s="225" t="s">
        <v>1</v>
      </c>
      <c r="N306" s="226" t="s">
        <v>46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134</v>
      </c>
      <c r="AT306" s="229" t="s">
        <v>129</v>
      </c>
      <c r="AU306" s="229" t="s">
        <v>90</v>
      </c>
      <c r="AY306" s="17" t="s">
        <v>127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88</v>
      </c>
      <c r="BK306" s="230">
        <f>ROUND(I306*H306,2)</f>
        <v>0</v>
      </c>
      <c r="BL306" s="17" t="s">
        <v>134</v>
      </c>
      <c r="BM306" s="229" t="s">
        <v>412</v>
      </c>
    </row>
    <row r="307" s="13" customFormat="1">
      <c r="A307" s="13"/>
      <c r="B307" s="231"/>
      <c r="C307" s="232"/>
      <c r="D307" s="233" t="s">
        <v>136</v>
      </c>
      <c r="E307" s="234" t="s">
        <v>1</v>
      </c>
      <c r="F307" s="235" t="s">
        <v>137</v>
      </c>
      <c r="G307" s="232"/>
      <c r="H307" s="234" t="s">
        <v>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136</v>
      </c>
      <c r="AU307" s="241" t="s">
        <v>90</v>
      </c>
      <c r="AV307" s="13" t="s">
        <v>88</v>
      </c>
      <c r="AW307" s="13" t="s">
        <v>36</v>
      </c>
      <c r="AX307" s="13" t="s">
        <v>81</v>
      </c>
      <c r="AY307" s="241" t="s">
        <v>127</v>
      </c>
    </row>
    <row r="308" s="13" customFormat="1">
      <c r="A308" s="13"/>
      <c r="B308" s="231"/>
      <c r="C308" s="232"/>
      <c r="D308" s="233" t="s">
        <v>136</v>
      </c>
      <c r="E308" s="234" t="s">
        <v>1</v>
      </c>
      <c r="F308" s="235" t="s">
        <v>138</v>
      </c>
      <c r="G308" s="232"/>
      <c r="H308" s="234" t="s">
        <v>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136</v>
      </c>
      <c r="AU308" s="241" t="s">
        <v>90</v>
      </c>
      <c r="AV308" s="13" t="s">
        <v>88</v>
      </c>
      <c r="AW308" s="13" t="s">
        <v>36</v>
      </c>
      <c r="AX308" s="13" t="s">
        <v>81</v>
      </c>
      <c r="AY308" s="241" t="s">
        <v>127</v>
      </c>
    </row>
    <row r="309" s="14" customFormat="1">
      <c r="A309" s="14"/>
      <c r="B309" s="242"/>
      <c r="C309" s="243"/>
      <c r="D309" s="233" t="s">
        <v>136</v>
      </c>
      <c r="E309" s="244" t="s">
        <v>1</v>
      </c>
      <c r="F309" s="245" t="s">
        <v>157</v>
      </c>
      <c r="G309" s="243"/>
      <c r="H309" s="246">
        <v>2.7999999999999998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136</v>
      </c>
      <c r="AU309" s="252" t="s">
        <v>90</v>
      </c>
      <c r="AV309" s="14" t="s">
        <v>90</v>
      </c>
      <c r="AW309" s="14" t="s">
        <v>36</v>
      </c>
      <c r="AX309" s="14" t="s">
        <v>88</v>
      </c>
      <c r="AY309" s="252" t="s">
        <v>127</v>
      </c>
    </row>
    <row r="310" s="2" customFormat="1" ht="24.15" customHeight="1">
      <c r="A310" s="38"/>
      <c r="B310" s="39"/>
      <c r="C310" s="218" t="s">
        <v>413</v>
      </c>
      <c r="D310" s="218" t="s">
        <v>129</v>
      </c>
      <c r="E310" s="219" t="s">
        <v>414</v>
      </c>
      <c r="F310" s="220" t="s">
        <v>415</v>
      </c>
      <c r="G310" s="221" t="s">
        <v>132</v>
      </c>
      <c r="H310" s="222">
        <v>3.6000000000000001</v>
      </c>
      <c r="I310" s="223"/>
      <c r="J310" s="224">
        <f>ROUND(I310*H310,2)</f>
        <v>0</v>
      </c>
      <c r="K310" s="220" t="s">
        <v>133</v>
      </c>
      <c r="L310" s="44"/>
      <c r="M310" s="225" t="s">
        <v>1</v>
      </c>
      <c r="N310" s="226" t="s">
        <v>46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134</v>
      </c>
      <c r="AT310" s="229" t="s">
        <v>129</v>
      </c>
      <c r="AU310" s="229" t="s">
        <v>90</v>
      </c>
      <c r="AY310" s="17" t="s">
        <v>127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88</v>
      </c>
      <c r="BK310" s="230">
        <f>ROUND(I310*H310,2)</f>
        <v>0</v>
      </c>
      <c r="BL310" s="17" t="s">
        <v>134</v>
      </c>
      <c r="BM310" s="229" t="s">
        <v>416</v>
      </c>
    </row>
    <row r="311" s="13" customFormat="1">
      <c r="A311" s="13"/>
      <c r="B311" s="231"/>
      <c r="C311" s="232"/>
      <c r="D311" s="233" t="s">
        <v>136</v>
      </c>
      <c r="E311" s="234" t="s">
        <v>1</v>
      </c>
      <c r="F311" s="235" t="s">
        <v>137</v>
      </c>
      <c r="G311" s="232"/>
      <c r="H311" s="234" t="s">
        <v>1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136</v>
      </c>
      <c r="AU311" s="241" t="s">
        <v>90</v>
      </c>
      <c r="AV311" s="13" t="s">
        <v>88</v>
      </c>
      <c r="AW311" s="13" t="s">
        <v>36</v>
      </c>
      <c r="AX311" s="13" t="s">
        <v>81</v>
      </c>
      <c r="AY311" s="241" t="s">
        <v>127</v>
      </c>
    </row>
    <row r="312" s="13" customFormat="1">
      <c r="A312" s="13"/>
      <c r="B312" s="231"/>
      <c r="C312" s="232"/>
      <c r="D312" s="233" t="s">
        <v>136</v>
      </c>
      <c r="E312" s="234" t="s">
        <v>1</v>
      </c>
      <c r="F312" s="235" t="s">
        <v>138</v>
      </c>
      <c r="G312" s="232"/>
      <c r="H312" s="234" t="s">
        <v>1</v>
      </c>
      <c r="I312" s="236"/>
      <c r="J312" s="232"/>
      <c r="K312" s="232"/>
      <c r="L312" s="237"/>
      <c r="M312" s="238"/>
      <c r="N312" s="239"/>
      <c r="O312" s="239"/>
      <c r="P312" s="239"/>
      <c r="Q312" s="239"/>
      <c r="R312" s="239"/>
      <c r="S312" s="239"/>
      <c r="T312" s="24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1" t="s">
        <v>136</v>
      </c>
      <c r="AU312" s="241" t="s">
        <v>90</v>
      </c>
      <c r="AV312" s="13" t="s">
        <v>88</v>
      </c>
      <c r="AW312" s="13" t="s">
        <v>36</v>
      </c>
      <c r="AX312" s="13" t="s">
        <v>81</v>
      </c>
      <c r="AY312" s="241" t="s">
        <v>127</v>
      </c>
    </row>
    <row r="313" s="14" customFormat="1">
      <c r="A313" s="14"/>
      <c r="B313" s="242"/>
      <c r="C313" s="243"/>
      <c r="D313" s="233" t="s">
        <v>136</v>
      </c>
      <c r="E313" s="244" t="s">
        <v>1</v>
      </c>
      <c r="F313" s="245" t="s">
        <v>172</v>
      </c>
      <c r="G313" s="243"/>
      <c r="H313" s="246">
        <v>3.6000000000000001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136</v>
      </c>
      <c r="AU313" s="252" t="s">
        <v>90</v>
      </c>
      <c r="AV313" s="14" t="s">
        <v>90</v>
      </c>
      <c r="AW313" s="14" t="s">
        <v>36</v>
      </c>
      <c r="AX313" s="14" t="s">
        <v>88</v>
      </c>
      <c r="AY313" s="252" t="s">
        <v>127</v>
      </c>
    </row>
    <row r="314" s="2" customFormat="1" ht="49.05" customHeight="1">
      <c r="A314" s="38"/>
      <c r="B314" s="39"/>
      <c r="C314" s="218" t="s">
        <v>417</v>
      </c>
      <c r="D314" s="218" t="s">
        <v>129</v>
      </c>
      <c r="E314" s="219" t="s">
        <v>418</v>
      </c>
      <c r="F314" s="220" t="s">
        <v>419</v>
      </c>
      <c r="G314" s="221" t="s">
        <v>132</v>
      </c>
      <c r="H314" s="222">
        <v>3.6000000000000001</v>
      </c>
      <c r="I314" s="223"/>
      <c r="J314" s="224">
        <f>ROUND(I314*H314,2)</f>
        <v>0</v>
      </c>
      <c r="K314" s="220" t="s">
        <v>133</v>
      </c>
      <c r="L314" s="44"/>
      <c r="M314" s="225" t="s">
        <v>1</v>
      </c>
      <c r="N314" s="226" t="s">
        <v>46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134</v>
      </c>
      <c r="AT314" s="229" t="s">
        <v>129</v>
      </c>
      <c r="AU314" s="229" t="s">
        <v>90</v>
      </c>
      <c r="AY314" s="17" t="s">
        <v>127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88</v>
      </c>
      <c r="BK314" s="230">
        <f>ROUND(I314*H314,2)</f>
        <v>0</v>
      </c>
      <c r="BL314" s="17" t="s">
        <v>134</v>
      </c>
      <c r="BM314" s="229" t="s">
        <v>420</v>
      </c>
    </row>
    <row r="315" s="13" customFormat="1">
      <c r="A315" s="13"/>
      <c r="B315" s="231"/>
      <c r="C315" s="232"/>
      <c r="D315" s="233" t="s">
        <v>136</v>
      </c>
      <c r="E315" s="234" t="s">
        <v>1</v>
      </c>
      <c r="F315" s="235" t="s">
        <v>400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136</v>
      </c>
      <c r="AU315" s="241" t="s">
        <v>90</v>
      </c>
      <c r="AV315" s="13" t="s">
        <v>88</v>
      </c>
      <c r="AW315" s="13" t="s">
        <v>36</v>
      </c>
      <c r="AX315" s="13" t="s">
        <v>81</v>
      </c>
      <c r="AY315" s="241" t="s">
        <v>127</v>
      </c>
    </row>
    <row r="316" s="13" customFormat="1">
      <c r="A316" s="13"/>
      <c r="B316" s="231"/>
      <c r="C316" s="232"/>
      <c r="D316" s="233" t="s">
        <v>136</v>
      </c>
      <c r="E316" s="234" t="s">
        <v>1</v>
      </c>
      <c r="F316" s="235" t="s">
        <v>137</v>
      </c>
      <c r="G316" s="232"/>
      <c r="H316" s="234" t="s">
        <v>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136</v>
      </c>
      <c r="AU316" s="241" t="s">
        <v>90</v>
      </c>
      <c r="AV316" s="13" t="s">
        <v>88</v>
      </c>
      <c r="AW316" s="13" t="s">
        <v>36</v>
      </c>
      <c r="AX316" s="13" t="s">
        <v>81</v>
      </c>
      <c r="AY316" s="241" t="s">
        <v>127</v>
      </c>
    </row>
    <row r="317" s="13" customFormat="1">
      <c r="A317" s="13"/>
      <c r="B317" s="231"/>
      <c r="C317" s="232"/>
      <c r="D317" s="233" t="s">
        <v>136</v>
      </c>
      <c r="E317" s="234" t="s">
        <v>1</v>
      </c>
      <c r="F317" s="235" t="s">
        <v>138</v>
      </c>
      <c r="G317" s="232"/>
      <c r="H317" s="234" t="s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136</v>
      </c>
      <c r="AU317" s="241" t="s">
        <v>90</v>
      </c>
      <c r="AV317" s="13" t="s">
        <v>88</v>
      </c>
      <c r="AW317" s="13" t="s">
        <v>36</v>
      </c>
      <c r="AX317" s="13" t="s">
        <v>81</v>
      </c>
      <c r="AY317" s="241" t="s">
        <v>127</v>
      </c>
    </row>
    <row r="318" s="14" customFormat="1">
      <c r="A318" s="14"/>
      <c r="B318" s="242"/>
      <c r="C318" s="243"/>
      <c r="D318" s="233" t="s">
        <v>136</v>
      </c>
      <c r="E318" s="244" t="s">
        <v>1</v>
      </c>
      <c r="F318" s="245" t="s">
        <v>172</v>
      </c>
      <c r="G318" s="243"/>
      <c r="H318" s="246">
        <v>3.6000000000000001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136</v>
      </c>
      <c r="AU318" s="252" t="s">
        <v>90</v>
      </c>
      <c r="AV318" s="14" t="s">
        <v>90</v>
      </c>
      <c r="AW318" s="14" t="s">
        <v>36</v>
      </c>
      <c r="AX318" s="14" t="s">
        <v>88</v>
      </c>
      <c r="AY318" s="252" t="s">
        <v>127</v>
      </c>
    </row>
    <row r="319" s="2" customFormat="1" ht="55.5" customHeight="1">
      <c r="A319" s="38"/>
      <c r="B319" s="39"/>
      <c r="C319" s="218" t="s">
        <v>421</v>
      </c>
      <c r="D319" s="218" t="s">
        <v>129</v>
      </c>
      <c r="E319" s="219" t="s">
        <v>422</v>
      </c>
      <c r="F319" s="220" t="s">
        <v>423</v>
      </c>
      <c r="G319" s="221" t="s">
        <v>132</v>
      </c>
      <c r="H319" s="222">
        <v>101.7</v>
      </c>
      <c r="I319" s="223"/>
      <c r="J319" s="224">
        <f>ROUND(I319*H319,2)</f>
        <v>0</v>
      </c>
      <c r="K319" s="220" t="s">
        <v>133</v>
      </c>
      <c r="L319" s="44"/>
      <c r="M319" s="225" t="s">
        <v>1</v>
      </c>
      <c r="N319" s="226" t="s">
        <v>46</v>
      </c>
      <c r="O319" s="91"/>
      <c r="P319" s="227">
        <f>O319*H319</f>
        <v>0</v>
      </c>
      <c r="Q319" s="227">
        <v>0.1837</v>
      </c>
      <c r="R319" s="227">
        <f>Q319*H319</f>
        <v>18.682290000000002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134</v>
      </c>
      <c r="AT319" s="229" t="s">
        <v>129</v>
      </c>
      <c r="AU319" s="229" t="s">
        <v>90</v>
      </c>
      <c r="AY319" s="17" t="s">
        <v>127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88</v>
      </c>
      <c r="BK319" s="230">
        <f>ROUND(I319*H319,2)</f>
        <v>0</v>
      </c>
      <c r="BL319" s="17" t="s">
        <v>134</v>
      </c>
      <c r="BM319" s="229" t="s">
        <v>424</v>
      </c>
    </row>
    <row r="320" s="13" customFormat="1">
      <c r="A320" s="13"/>
      <c r="B320" s="231"/>
      <c r="C320" s="232"/>
      <c r="D320" s="233" t="s">
        <v>136</v>
      </c>
      <c r="E320" s="234" t="s">
        <v>1</v>
      </c>
      <c r="F320" s="235" t="s">
        <v>137</v>
      </c>
      <c r="G320" s="232"/>
      <c r="H320" s="234" t="s">
        <v>1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136</v>
      </c>
      <c r="AU320" s="241" t="s">
        <v>90</v>
      </c>
      <c r="AV320" s="13" t="s">
        <v>88</v>
      </c>
      <c r="AW320" s="13" t="s">
        <v>36</v>
      </c>
      <c r="AX320" s="13" t="s">
        <v>81</v>
      </c>
      <c r="AY320" s="241" t="s">
        <v>127</v>
      </c>
    </row>
    <row r="321" s="13" customFormat="1">
      <c r="A321" s="13"/>
      <c r="B321" s="231"/>
      <c r="C321" s="232"/>
      <c r="D321" s="233" t="s">
        <v>136</v>
      </c>
      <c r="E321" s="234" t="s">
        <v>1</v>
      </c>
      <c r="F321" s="235" t="s">
        <v>138</v>
      </c>
      <c r="G321" s="232"/>
      <c r="H321" s="234" t="s">
        <v>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136</v>
      </c>
      <c r="AU321" s="241" t="s">
        <v>90</v>
      </c>
      <c r="AV321" s="13" t="s">
        <v>88</v>
      </c>
      <c r="AW321" s="13" t="s">
        <v>36</v>
      </c>
      <c r="AX321" s="13" t="s">
        <v>81</v>
      </c>
      <c r="AY321" s="241" t="s">
        <v>127</v>
      </c>
    </row>
    <row r="322" s="13" customFormat="1">
      <c r="A322" s="13"/>
      <c r="B322" s="231"/>
      <c r="C322" s="232"/>
      <c r="D322" s="233" t="s">
        <v>136</v>
      </c>
      <c r="E322" s="234" t="s">
        <v>1</v>
      </c>
      <c r="F322" s="235" t="s">
        <v>425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136</v>
      </c>
      <c r="AU322" s="241" t="s">
        <v>90</v>
      </c>
      <c r="AV322" s="13" t="s">
        <v>88</v>
      </c>
      <c r="AW322" s="13" t="s">
        <v>36</v>
      </c>
      <c r="AX322" s="13" t="s">
        <v>81</v>
      </c>
      <c r="AY322" s="241" t="s">
        <v>127</v>
      </c>
    </row>
    <row r="323" s="14" customFormat="1">
      <c r="A323" s="14"/>
      <c r="B323" s="242"/>
      <c r="C323" s="243"/>
      <c r="D323" s="233" t="s">
        <v>136</v>
      </c>
      <c r="E323" s="244" t="s">
        <v>1</v>
      </c>
      <c r="F323" s="245" t="s">
        <v>148</v>
      </c>
      <c r="G323" s="243"/>
      <c r="H323" s="246">
        <v>101.7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136</v>
      </c>
      <c r="AU323" s="252" t="s">
        <v>90</v>
      </c>
      <c r="AV323" s="14" t="s">
        <v>90</v>
      </c>
      <c r="AW323" s="14" t="s">
        <v>36</v>
      </c>
      <c r="AX323" s="14" t="s">
        <v>88</v>
      </c>
      <c r="AY323" s="252" t="s">
        <v>127</v>
      </c>
    </row>
    <row r="324" s="2" customFormat="1" ht="78" customHeight="1">
      <c r="A324" s="38"/>
      <c r="B324" s="39"/>
      <c r="C324" s="218" t="s">
        <v>426</v>
      </c>
      <c r="D324" s="218" t="s">
        <v>129</v>
      </c>
      <c r="E324" s="219" t="s">
        <v>427</v>
      </c>
      <c r="F324" s="220" t="s">
        <v>428</v>
      </c>
      <c r="G324" s="221" t="s">
        <v>132</v>
      </c>
      <c r="H324" s="222">
        <v>3</v>
      </c>
      <c r="I324" s="223"/>
      <c r="J324" s="224">
        <f>ROUND(I324*H324,2)</f>
        <v>0</v>
      </c>
      <c r="K324" s="220" t="s">
        <v>133</v>
      </c>
      <c r="L324" s="44"/>
      <c r="M324" s="225" t="s">
        <v>1</v>
      </c>
      <c r="N324" s="226" t="s">
        <v>46</v>
      </c>
      <c r="O324" s="91"/>
      <c r="P324" s="227">
        <f>O324*H324</f>
        <v>0</v>
      </c>
      <c r="Q324" s="227">
        <v>0.11162</v>
      </c>
      <c r="R324" s="227">
        <f>Q324*H324</f>
        <v>0.33485999999999999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134</v>
      </c>
      <c r="AT324" s="229" t="s">
        <v>129</v>
      </c>
      <c r="AU324" s="229" t="s">
        <v>90</v>
      </c>
      <c r="AY324" s="17" t="s">
        <v>127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88</v>
      </c>
      <c r="BK324" s="230">
        <f>ROUND(I324*H324,2)</f>
        <v>0</v>
      </c>
      <c r="BL324" s="17" t="s">
        <v>134</v>
      </c>
      <c r="BM324" s="229" t="s">
        <v>429</v>
      </c>
    </row>
    <row r="325" s="13" customFormat="1">
      <c r="A325" s="13"/>
      <c r="B325" s="231"/>
      <c r="C325" s="232"/>
      <c r="D325" s="233" t="s">
        <v>136</v>
      </c>
      <c r="E325" s="234" t="s">
        <v>1</v>
      </c>
      <c r="F325" s="235" t="s">
        <v>137</v>
      </c>
      <c r="G325" s="232"/>
      <c r="H325" s="234" t="s">
        <v>1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136</v>
      </c>
      <c r="AU325" s="241" t="s">
        <v>90</v>
      </c>
      <c r="AV325" s="13" t="s">
        <v>88</v>
      </c>
      <c r="AW325" s="13" t="s">
        <v>36</v>
      </c>
      <c r="AX325" s="13" t="s">
        <v>81</v>
      </c>
      <c r="AY325" s="241" t="s">
        <v>127</v>
      </c>
    </row>
    <row r="326" s="13" customFormat="1">
      <c r="A326" s="13"/>
      <c r="B326" s="231"/>
      <c r="C326" s="232"/>
      <c r="D326" s="233" t="s">
        <v>136</v>
      </c>
      <c r="E326" s="234" t="s">
        <v>1</v>
      </c>
      <c r="F326" s="235" t="s">
        <v>138</v>
      </c>
      <c r="G326" s="232"/>
      <c r="H326" s="234" t="s">
        <v>1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136</v>
      </c>
      <c r="AU326" s="241" t="s">
        <v>90</v>
      </c>
      <c r="AV326" s="13" t="s">
        <v>88</v>
      </c>
      <c r="AW326" s="13" t="s">
        <v>36</v>
      </c>
      <c r="AX326" s="13" t="s">
        <v>81</v>
      </c>
      <c r="AY326" s="241" t="s">
        <v>127</v>
      </c>
    </row>
    <row r="327" s="14" customFormat="1">
      <c r="A327" s="14"/>
      <c r="B327" s="242"/>
      <c r="C327" s="243"/>
      <c r="D327" s="233" t="s">
        <v>136</v>
      </c>
      <c r="E327" s="244" t="s">
        <v>1</v>
      </c>
      <c r="F327" s="245" t="s">
        <v>430</v>
      </c>
      <c r="G327" s="243"/>
      <c r="H327" s="246">
        <v>3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136</v>
      </c>
      <c r="AU327" s="252" t="s">
        <v>90</v>
      </c>
      <c r="AV327" s="14" t="s">
        <v>90</v>
      </c>
      <c r="AW327" s="14" t="s">
        <v>36</v>
      </c>
      <c r="AX327" s="14" t="s">
        <v>88</v>
      </c>
      <c r="AY327" s="252" t="s">
        <v>127</v>
      </c>
    </row>
    <row r="328" s="2" customFormat="1" ht="62.7" customHeight="1">
      <c r="A328" s="38"/>
      <c r="B328" s="39"/>
      <c r="C328" s="218" t="s">
        <v>431</v>
      </c>
      <c r="D328" s="218" t="s">
        <v>129</v>
      </c>
      <c r="E328" s="219" t="s">
        <v>432</v>
      </c>
      <c r="F328" s="220" t="s">
        <v>433</v>
      </c>
      <c r="G328" s="221" t="s">
        <v>132</v>
      </c>
      <c r="H328" s="222">
        <v>44.549999999999997</v>
      </c>
      <c r="I328" s="223"/>
      <c r="J328" s="224">
        <f>ROUND(I328*H328,2)</f>
        <v>0</v>
      </c>
      <c r="K328" s="220" t="s">
        <v>133</v>
      </c>
      <c r="L328" s="44"/>
      <c r="M328" s="225" t="s">
        <v>1</v>
      </c>
      <c r="N328" s="226" t="s">
        <v>46</v>
      </c>
      <c r="O328" s="91"/>
      <c r="P328" s="227">
        <f>O328*H328</f>
        <v>0</v>
      </c>
      <c r="Q328" s="227">
        <v>0.098000000000000004</v>
      </c>
      <c r="R328" s="227">
        <f>Q328*H328</f>
        <v>4.3658999999999999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134</v>
      </c>
      <c r="AT328" s="229" t="s">
        <v>129</v>
      </c>
      <c r="AU328" s="229" t="s">
        <v>90</v>
      </c>
      <c r="AY328" s="17" t="s">
        <v>127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88</v>
      </c>
      <c r="BK328" s="230">
        <f>ROUND(I328*H328,2)</f>
        <v>0</v>
      </c>
      <c r="BL328" s="17" t="s">
        <v>134</v>
      </c>
      <c r="BM328" s="229" t="s">
        <v>434</v>
      </c>
    </row>
    <row r="329" s="13" customFormat="1">
      <c r="A329" s="13"/>
      <c r="B329" s="231"/>
      <c r="C329" s="232"/>
      <c r="D329" s="233" t="s">
        <v>136</v>
      </c>
      <c r="E329" s="234" t="s">
        <v>1</v>
      </c>
      <c r="F329" s="235" t="s">
        <v>137</v>
      </c>
      <c r="G329" s="232"/>
      <c r="H329" s="234" t="s">
        <v>1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136</v>
      </c>
      <c r="AU329" s="241" t="s">
        <v>90</v>
      </c>
      <c r="AV329" s="13" t="s">
        <v>88</v>
      </c>
      <c r="AW329" s="13" t="s">
        <v>36</v>
      </c>
      <c r="AX329" s="13" t="s">
        <v>81</v>
      </c>
      <c r="AY329" s="241" t="s">
        <v>127</v>
      </c>
    </row>
    <row r="330" s="13" customFormat="1">
      <c r="A330" s="13"/>
      <c r="B330" s="231"/>
      <c r="C330" s="232"/>
      <c r="D330" s="233" t="s">
        <v>136</v>
      </c>
      <c r="E330" s="234" t="s">
        <v>1</v>
      </c>
      <c r="F330" s="235" t="s">
        <v>138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136</v>
      </c>
      <c r="AU330" s="241" t="s">
        <v>90</v>
      </c>
      <c r="AV330" s="13" t="s">
        <v>88</v>
      </c>
      <c r="AW330" s="13" t="s">
        <v>36</v>
      </c>
      <c r="AX330" s="13" t="s">
        <v>81</v>
      </c>
      <c r="AY330" s="241" t="s">
        <v>127</v>
      </c>
    </row>
    <row r="331" s="14" customFormat="1">
      <c r="A331" s="14"/>
      <c r="B331" s="242"/>
      <c r="C331" s="243"/>
      <c r="D331" s="233" t="s">
        <v>136</v>
      </c>
      <c r="E331" s="244" t="s">
        <v>1</v>
      </c>
      <c r="F331" s="245" t="s">
        <v>143</v>
      </c>
      <c r="G331" s="243"/>
      <c r="H331" s="246">
        <v>44.549999999999997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136</v>
      </c>
      <c r="AU331" s="252" t="s">
        <v>90</v>
      </c>
      <c r="AV331" s="14" t="s">
        <v>90</v>
      </c>
      <c r="AW331" s="14" t="s">
        <v>36</v>
      </c>
      <c r="AX331" s="14" t="s">
        <v>88</v>
      </c>
      <c r="AY331" s="252" t="s">
        <v>127</v>
      </c>
    </row>
    <row r="332" s="2" customFormat="1" ht="24.15" customHeight="1">
      <c r="A332" s="38"/>
      <c r="B332" s="39"/>
      <c r="C332" s="269" t="s">
        <v>435</v>
      </c>
      <c r="D332" s="269" t="s">
        <v>284</v>
      </c>
      <c r="E332" s="270" t="s">
        <v>436</v>
      </c>
      <c r="F332" s="271" t="s">
        <v>437</v>
      </c>
      <c r="G332" s="272" t="s">
        <v>132</v>
      </c>
      <c r="H332" s="273">
        <v>8.9100000000000001</v>
      </c>
      <c r="I332" s="274"/>
      <c r="J332" s="275">
        <f>ROUND(I332*H332,2)</f>
        <v>0</v>
      </c>
      <c r="K332" s="271" t="s">
        <v>133</v>
      </c>
      <c r="L332" s="276"/>
      <c r="M332" s="277" t="s">
        <v>1</v>
      </c>
      <c r="N332" s="278" t="s">
        <v>46</v>
      </c>
      <c r="O332" s="91"/>
      <c r="P332" s="227">
        <f>O332*H332</f>
        <v>0</v>
      </c>
      <c r="Q332" s="227">
        <v>0.108</v>
      </c>
      <c r="R332" s="227">
        <f>Q332*H332</f>
        <v>0.96228000000000002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168</v>
      </c>
      <c r="AT332" s="229" t="s">
        <v>284</v>
      </c>
      <c r="AU332" s="229" t="s">
        <v>90</v>
      </c>
      <c r="AY332" s="17" t="s">
        <v>127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88</v>
      </c>
      <c r="BK332" s="230">
        <f>ROUND(I332*H332,2)</f>
        <v>0</v>
      </c>
      <c r="BL332" s="17" t="s">
        <v>134</v>
      </c>
      <c r="BM332" s="229" t="s">
        <v>438</v>
      </c>
    </row>
    <row r="333" s="13" customFormat="1">
      <c r="A333" s="13"/>
      <c r="B333" s="231"/>
      <c r="C333" s="232"/>
      <c r="D333" s="233" t="s">
        <v>136</v>
      </c>
      <c r="E333" s="234" t="s">
        <v>1</v>
      </c>
      <c r="F333" s="235" t="s">
        <v>439</v>
      </c>
      <c r="G333" s="232"/>
      <c r="H333" s="234" t="s">
        <v>1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136</v>
      </c>
      <c r="AU333" s="241" t="s">
        <v>90</v>
      </c>
      <c r="AV333" s="13" t="s">
        <v>88</v>
      </c>
      <c r="AW333" s="13" t="s">
        <v>36</v>
      </c>
      <c r="AX333" s="13" t="s">
        <v>81</v>
      </c>
      <c r="AY333" s="241" t="s">
        <v>127</v>
      </c>
    </row>
    <row r="334" s="14" customFormat="1">
      <c r="A334" s="14"/>
      <c r="B334" s="242"/>
      <c r="C334" s="243"/>
      <c r="D334" s="233" t="s">
        <v>136</v>
      </c>
      <c r="E334" s="244" t="s">
        <v>1</v>
      </c>
      <c r="F334" s="245" t="s">
        <v>440</v>
      </c>
      <c r="G334" s="243"/>
      <c r="H334" s="246">
        <v>8.9100000000000001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136</v>
      </c>
      <c r="AU334" s="252" t="s">
        <v>90</v>
      </c>
      <c r="AV334" s="14" t="s">
        <v>90</v>
      </c>
      <c r="AW334" s="14" t="s">
        <v>36</v>
      </c>
      <c r="AX334" s="14" t="s">
        <v>88</v>
      </c>
      <c r="AY334" s="252" t="s">
        <v>127</v>
      </c>
    </row>
    <row r="335" s="12" customFormat="1" ht="22.8" customHeight="1">
      <c r="A335" s="12"/>
      <c r="B335" s="202"/>
      <c r="C335" s="203"/>
      <c r="D335" s="204" t="s">
        <v>80</v>
      </c>
      <c r="E335" s="216" t="s">
        <v>168</v>
      </c>
      <c r="F335" s="216" t="s">
        <v>441</v>
      </c>
      <c r="G335" s="203"/>
      <c r="H335" s="203"/>
      <c r="I335" s="206"/>
      <c r="J335" s="217">
        <f>BK335</f>
        <v>0</v>
      </c>
      <c r="K335" s="203"/>
      <c r="L335" s="208"/>
      <c r="M335" s="209"/>
      <c r="N335" s="210"/>
      <c r="O335" s="210"/>
      <c r="P335" s="211">
        <f>SUM(P336:P377)</f>
        <v>0</v>
      </c>
      <c r="Q335" s="210"/>
      <c r="R335" s="211">
        <f>SUM(R336:R377)</f>
        <v>5.3420209500000011</v>
      </c>
      <c r="S335" s="210"/>
      <c r="T335" s="212">
        <f>SUM(T336:T377)</f>
        <v>28.490159999999999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3" t="s">
        <v>88</v>
      </c>
      <c r="AT335" s="214" t="s">
        <v>80</v>
      </c>
      <c r="AU335" s="214" t="s">
        <v>88</v>
      </c>
      <c r="AY335" s="213" t="s">
        <v>127</v>
      </c>
      <c r="BK335" s="215">
        <f>SUM(BK336:BK377)</f>
        <v>0</v>
      </c>
    </row>
    <row r="336" s="2" customFormat="1" ht="24.15" customHeight="1">
      <c r="A336" s="38"/>
      <c r="B336" s="39"/>
      <c r="C336" s="218" t="s">
        <v>442</v>
      </c>
      <c r="D336" s="218" t="s">
        <v>129</v>
      </c>
      <c r="E336" s="219" t="s">
        <v>443</v>
      </c>
      <c r="F336" s="220" t="s">
        <v>444</v>
      </c>
      <c r="G336" s="221" t="s">
        <v>180</v>
      </c>
      <c r="H336" s="222">
        <v>35.899999999999999</v>
      </c>
      <c r="I336" s="223"/>
      <c r="J336" s="224">
        <f>ROUND(I336*H336,2)</f>
        <v>0</v>
      </c>
      <c r="K336" s="220" t="s">
        <v>133</v>
      </c>
      <c r="L336" s="44"/>
      <c r="M336" s="225" t="s">
        <v>1</v>
      </c>
      <c r="N336" s="226" t="s">
        <v>46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0.69999999999999996</v>
      </c>
      <c r="T336" s="228">
        <f>S336*H336</f>
        <v>25.129999999999999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134</v>
      </c>
      <c r="AT336" s="229" t="s">
        <v>129</v>
      </c>
      <c r="AU336" s="229" t="s">
        <v>90</v>
      </c>
      <c r="AY336" s="17" t="s">
        <v>127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88</v>
      </c>
      <c r="BK336" s="230">
        <f>ROUND(I336*H336,2)</f>
        <v>0</v>
      </c>
      <c r="BL336" s="17" t="s">
        <v>134</v>
      </c>
      <c r="BM336" s="229" t="s">
        <v>445</v>
      </c>
    </row>
    <row r="337" s="2" customFormat="1" ht="24.15" customHeight="1">
      <c r="A337" s="38"/>
      <c r="B337" s="39"/>
      <c r="C337" s="218" t="s">
        <v>446</v>
      </c>
      <c r="D337" s="218" t="s">
        <v>129</v>
      </c>
      <c r="E337" s="219" t="s">
        <v>447</v>
      </c>
      <c r="F337" s="220" t="s">
        <v>448</v>
      </c>
      <c r="G337" s="221" t="s">
        <v>180</v>
      </c>
      <c r="H337" s="222">
        <v>2</v>
      </c>
      <c r="I337" s="223"/>
      <c r="J337" s="224">
        <f>ROUND(I337*H337,2)</f>
        <v>0</v>
      </c>
      <c r="K337" s="220" t="s">
        <v>133</v>
      </c>
      <c r="L337" s="44"/>
      <c r="M337" s="225" t="s">
        <v>1</v>
      </c>
      <c r="N337" s="226" t="s">
        <v>46</v>
      </c>
      <c r="O337" s="91"/>
      <c r="P337" s="227">
        <f>O337*H337</f>
        <v>0</v>
      </c>
      <c r="Q337" s="227">
        <v>1.0000000000000001E-05</v>
      </c>
      <c r="R337" s="227">
        <f>Q337*H337</f>
        <v>2.0000000000000002E-05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134</v>
      </c>
      <c r="AT337" s="229" t="s">
        <v>129</v>
      </c>
      <c r="AU337" s="229" t="s">
        <v>90</v>
      </c>
      <c r="AY337" s="17" t="s">
        <v>127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88</v>
      </c>
      <c r="BK337" s="230">
        <f>ROUND(I337*H337,2)</f>
        <v>0</v>
      </c>
      <c r="BL337" s="17" t="s">
        <v>134</v>
      </c>
      <c r="BM337" s="229" t="s">
        <v>449</v>
      </c>
    </row>
    <row r="338" s="2" customFormat="1" ht="24.15" customHeight="1">
      <c r="A338" s="38"/>
      <c r="B338" s="39"/>
      <c r="C338" s="269" t="s">
        <v>450</v>
      </c>
      <c r="D338" s="269" t="s">
        <v>284</v>
      </c>
      <c r="E338" s="270" t="s">
        <v>451</v>
      </c>
      <c r="F338" s="271" t="s">
        <v>452</v>
      </c>
      <c r="G338" s="272" t="s">
        <v>180</v>
      </c>
      <c r="H338" s="273">
        <v>2.0600000000000001</v>
      </c>
      <c r="I338" s="274"/>
      <c r="J338" s="275">
        <f>ROUND(I338*H338,2)</f>
        <v>0</v>
      </c>
      <c r="K338" s="271" t="s">
        <v>1</v>
      </c>
      <c r="L338" s="276"/>
      <c r="M338" s="277" t="s">
        <v>1</v>
      </c>
      <c r="N338" s="278" t="s">
        <v>46</v>
      </c>
      <c r="O338" s="91"/>
      <c r="P338" s="227">
        <f>O338*H338</f>
        <v>0</v>
      </c>
      <c r="Q338" s="227">
        <v>0.0038999999999999998</v>
      </c>
      <c r="R338" s="227">
        <f>Q338*H338</f>
        <v>0.0080339999999999995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168</v>
      </c>
      <c r="AT338" s="229" t="s">
        <v>284</v>
      </c>
      <c r="AU338" s="229" t="s">
        <v>90</v>
      </c>
      <c r="AY338" s="17" t="s">
        <v>127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88</v>
      </c>
      <c r="BK338" s="230">
        <f>ROUND(I338*H338,2)</f>
        <v>0</v>
      </c>
      <c r="BL338" s="17" t="s">
        <v>134</v>
      </c>
      <c r="BM338" s="229" t="s">
        <v>453</v>
      </c>
    </row>
    <row r="339" s="14" customFormat="1">
      <c r="A339" s="14"/>
      <c r="B339" s="242"/>
      <c r="C339" s="243"/>
      <c r="D339" s="233" t="s">
        <v>136</v>
      </c>
      <c r="E339" s="243"/>
      <c r="F339" s="245" t="s">
        <v>454</v>
      </c>
      <c r="G339" s="243"/>
      <c r="H339" s="246">
        <v>2.0600000000000001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136</v>
      </c>
      <c r="AU339" s="252" t="s">
        <v>90</v>
      </c>
      <c r="AV339" s="14" t="s">
        <v>90</v>
      </c>
      <c r="AW339" s="14" t="s">
        <v>4</v>
      </c>
      <c r="AX339" s="14" t="s">
        <v>88</v>
      </c>
      <c r="AY339" s="252" t="s">
        <v>127</v>
      </c>
    </row>
    <row r="340" s="2" customFormat="1" ht="24.15" customHeight="1">
      <c r="A340" s="38"/>
      <c r="B340" s="39"/>
      <c r="C340" s="218" t="s">
        <v>455</v>
      </c>
      <c r="D340" s="218" t="s">
        <v>129</v>
      </c>
      <c r="E340" s="219" t="s">
        <v>456</v>
      </c>
      <c r="F340" s="220" t="s">
        <v>457</v>
      </c>
      <c r="G340" s="221" t="s">
        <v>180</v>
      </c>
      <c r="H340" s="222">
        <v>37.899999999999999</v>
      </c>
      <c r="I340" s="223"/>
      <c r="J340" s="224">
        <f>ROUND(I340*H340,2)</f>
        <v>0</v>
      </c>
      <c r="K340" s="220" t="s">
        <v>133</v>
      </c>
      <c r="L340" s="44"/>
      <c r="M340" s="225" t="s">
        <v>1</v>
      </c>
      <c r="N340" s="226" t="s">
        <v>46</v>
      </c>
      <c r="O340" s="91"/>
      <c r="P340" s="227">
        <f>O340*H340</f>
        <v>0</v>
      </c>
      <c r="Q340" s="227">
        <v>3.0000000000000001E-05</v>
      </c>
      <c r="R340" s="227">
        <f>Q340*H340</f>
        <v>0.001137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134</v>
      </c>
      <c r="AT340" s="229" t="s">
        <v>129</v>
      </c>
      <c r="AU340" s="229" t="s">
        <v>90</v>
      </c>
      <c r="AY340" s="17" t="s">
        <v>127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88</v>
      </c>
      <c r="BK340" s="230">
        <f>ROUND(I340*H340,2)</f>
        <v>0</v>
      </c>
      <c r="BL340" s="17" t="s">
        <v>134</v>
      </c>
      <c r="BM340" s="229" t="s">
        <v>458</v>
      </c>
    </row>
    <row r="341" s="2" customFormat="1" ht="24.15" customHeight="1">
      <c r="A341" s="38"/>
      <c r="B341" s="39"/>
      <c r="C341" s="269" t="s">
        <v>459</v>
      </c>
      <c r="D341" s="269" t="s">
        <v>284</v>
      </c>
      <c r="E341" s="270" t="s">
        <v>460</v>
      </c>
      <c r="F341" s="271" t="s">
        <v>461</v>
      </c>
      <c r="G341" s="272" t="s">
        <v>180</v>
      </c>
      <c r="H341" s="273">
        <v>38.469000000000001</v>
      </c>
      <c r="I341" s="274"/>
      <c r="J341" s="275">
        <f>ROUND(I341*H341,2)</f>
        <v>0</v>
      </c>
      <c r="K341" s="271" t="s">
        <v>1</v>
      </c>
      <c r="L341" s="276"/>
      <c r="M341" s="277" t="s">
        <v>1</v>
      </c>
      <c r="N341" s="278" t="s">
        <v>46</v>
      </c>
      <c r="O341" s="91"/>
      <c r="P341" s="227">
        <f>O341*H341</f>
        <v>0</v>
      </c>
      <c r="Q341" s="227">
        <v>0.040000000000000001</v>
      </c>
      <c r="R341" s="227">
        <f>Q341*H341</f>
        <v>1.5387600000000001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168</v>
      </c>
      <c r="AT341" s="229" t="s">
        <v>284</v>
      </c>
      <c r="AU341" s="229" t="s">
        <v>90</v>
      </c>
      <c r="AY341" s="17" t="s">
        <v>127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88</v>
      </c>
      <c r="BK341" s="230">
        <f>ROUND(I341*H341,2)</f>
        <v>0</v>
      </c>
      <c r="BL341" s="17" t="s">
        <v>134</v>
      </c>
      <c r="BM341" s="229" t="s">
        <v>462</v>
      </c>
    </row>
    <row r="342" s="2" customFormat="1">
      <c r="A342" s="38"/>
      <c r="B342" s="39"/>
      <c r="C342" s="40"/>
      <c r="D342" s="233" t="s">
        <v>188</v>
      </c>
      <c r="E342" s="40"/>
      <c r="F342" s="264" t="s">
        <v>463</v>
      </c>
      <c r="G342" s="40"/>
      <c r="H342" s="40"/>
      <c r="I342" s="265"/>
      <c r="J342" s="40"/>
      <c r="K342" s="40"/>
      <c r="L342" s="44"/>
      <c r="M342" s="266"/>
      <c r="N342" s="267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188</v>
      </c>
      <c r="AU342" s="17" t="s">
        <v>90</v>
      </c>
    </row>
    <row r="343" s="14" customFormat="1">
      <c r="A343" s="14"/>
      <c r="B343" s="242"/>
      <c r="C343" s="243"/>
      <c r="D343" s="233" t="s">
        <v>136</v>
      </c>
      <c r="E343" s="243"/>
      <c r="F343" s="245" t="s">
        <v>464</v>
      </c>
      <c r="G343" s="243"/>
      <c r="H343" s="246">
        <v>38.469000000000001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136</v>
      </c>
      <c r="AU343" s="252" t="s">
        <v>90</v>
      </c>
      <c r="AV343" s="14" t="s">
        <v>90</v>
      </c>
      <c r="AW343" s="14" t="s">
        <v>4</v>
      </c>
      <c r="AX343" s="14" t="s">
        <v>88</v>
      </c>
      <c r="AY343" s="252" t="s">
        <v>127</v>
      </c>
    </row>
    <row r="344" s="2" customFormat="1" ht="44.25" customHeight="1">
      <c r="A344" s="38"/>
      <c r="B344" s="39"/>
      <c r="C344" s="218" t="s">
        <v>465</v>
      </c>
      <c r="D344" s="218" t="s">
        <v>129</v>
      </c>
      <c r="E344" s="219" t="s">
        <v>466</v>
      </c>
      <c r="F344" s="220" t="s">
        <v>467</v>
      </c>
      <c r="G344" s="221" t="s">
        <v>359</v>
      </c>
      <c r="H344" s="222">
        <v>2</v>
      </c>
      <c r="I344" s="223"/>
      <c r="J344" s="224">
        <f>ROUND(I344*H344,2)</f>
        <v>0</v>
      </c>
      <c r="K344" s="220" t="s">
        <v>133</v>
      </c>
      <c r="L344" s="44"/>
      <c r="M344" s="225" t="s">
        <v>1</v>
      </c>
      <c r="N344" s="226" t="s">
        <v>46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134</v>
      </c>
      <c r="AT344" s="229" t="s">
        <v>129</v>
      </c>
      <c r="AU344" s="229" t="s">
        <v>90</v>
      </c>
      <c r="AY344" s="17" t="s">
        <v>127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88</v>
      </c>
      <c r="BK344" s="230">
        <f>ROUND(I344*H344,2)</f>
        <v>0</v>
      </c>
      <c r="BL344" s="17" t="s">
        <v>134</v>
      </c>
      <c r="BM344" s="229" t="s">
        <v>468</v>
      </c>
    </row>
    <row r="345" s="2" customFormat="1" ht="24.15" customHeight="1">
      <c r="A345" s="38"/>
      <c r="B345" s="39"/>
      <c r="C345" s="269" t="s">
        <v>469</v>
      </c>
      <c r="D345" s="269" t="s">
        <v>284</v>
      </c>
      <c r="E345" s="270" t="s">
        <v>470</v>
      </c>
      <c r="F345" s="271" t="s">
        <v>471</v>
      </c>
      <c r="G345" s="272" t="s">
        <v>359</v>
      </c>
      <c r="H345" s="273">
        <v>1</v>
      </c>
      <c r="I345" s="274"/>
      <c r="J345" s="275">
        <f>ROUND(I345*H345,2)</f>
        <v>0</v>
      </c>
      <c r="K345" s="271" t="s">
        <v>133</v>
      </c>
      <c r="L345" s="276"/>
      <c r="M345" s="277" t="s">
        <v>1</v>
      </c>
      <c r="N345" s="278" t="s">
        <v>46</v>
      </c>
      <c r="O345" s="91"/>
      <c r="P345" s="227">
        <f>O345*H345</f>
        <v>0</v>
      </c>
      <c r="Q345" s="227">
        <v>0.0011999999999999999</v>
      </c>
      <c r="R345" s="227">
        <f>Q345*H345</f>
        <v>0.0011999999999999999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168</v>
      </c>
      <c r="AT345" s="229" t="s">
        <v>284</v>
      </c>
      <c r="AU345" s="229" t="s">
        <v>90</v>
      </c>
      <c r="AY345" s="17" t="s">
        <v>127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88</v>
      </c>
      <c r="BK345" s="230">
        <f>ROUND(I345*H345,2)</f>
        <v>0</v>
      </c>
      <c r="BL345" s="17" t="s">
        <v>134</v>
      </c>
      <c r="BM345" s="229" t="s">
        <v>472</v>
      </c>
    </row>
    <row r="346" s="2" customFormat="1" ht="24.15" customHeight="1">
      <c r="A346" s="38"/>
      <c r="B346" s="39"/>
      <c r="C346" s="269" t="s">
        <v>473</v>
      </c>
      <c r="D346" s="269" t="s">
        <v>284</v>
      </c>
      <c r="E346" s="270" t="s">
        <v>474</v>
      </c>
      <c r="F346" s="271" t="s">
        <v>475</v>
      </c>
      <c r="G346" s="272" t="s">
        <v>359</v>
      </c>
      <c r="H346" s="273">
        <v>1</v>
      </c>
      <c r="I346" s="274"/>
      <c r="J346" s="275">
        <f>ROUND(I346*H346,2)</f>
        <v>0</v>
      </c>
      <c r="K346" s="271" t="s">
        <v>133</v>
      </c>
      <c r="L346" s="276"/>
      <c r="M346" s="277" t="s">
        <v>1</v>
      </c>
      <c r="N346" s="278" t="s">
        <v>46</v>
      </c>
      <c r="O346" s="91"/>
      <c r="P346" s="227">
        <f>O346*H346</f>
        <v>0</v>
      </c>
      <c r="Q346" s="227">
        <v>0.0014</v>
      </c>
      <c r="R346" s="227">
        <f>Q346*H346</f>
        <v>0.0014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168</v>
      </c>
      <c r="AT346" s="229" t="s">
        <v>284</v>
      </c>
      <c r="AU346" s="229" t="s">
        <v>90</v>
      </c>
      <c r="AY346" s="17" t="s">
        <v>127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88</v>
      </c>
      <c r="BK346" s="230">
        <f>ROUND(I346*H346,2)</f>
        <v>0</v>
      </c>
      <c r="BL346" s="17" t="s">
        <v>134</v>
      </c>
      <c r="BM346" s="229" t="s">
        <v>476</v>
      </c>
    </row>
    <row r="347" s="2" customFormat="1" ht="37.8" customHeight="1">
      <c r="A347" s="38"/>
      <c r="B347" s="39"/>
      <c r="C347" s="218" t="s">
        <v>477</v>
      </c>
      <c r="D347" s="218" t="s">
        <v>129</v>
      </c>
      <c r="E347" s="219" t="s">
        <v>478</v>
      </c>
      <c r="F347" s="220" t="s">
        <v>479</v>
      </c>
      <c r="G347" s="221" t="s">
        <v>359</v>
      </c>
      <c r="H347" s="222">
        <v>1</v>
      </c>
      <c r="I347" s="223"/>
      <c r="J347" s="224">
        <f>ROUND(I347*H347,2)</f>
        <v>0</v>
      </c>
      <c r="K347" s="220" t="s">
        <v>133</v>
      </c>
      <c r="L347" s="44"/>
      <c r="M347" s="225" t="s">
        <v>1</v>
      </c>
      <c r="N347" s="226" t="s">
        <v>46</v>
      </c>
      <c r="O347" s="91"/>
      <c r="P347" s="227">
        <f>O347*H347</f>
        <v>0</v>
      </c>
      <c r="Q347" s="227">
        <v>1.0000000000000001E-05</v>
      </c>
      <c r="R347" s="227">
        <f>Q347*H347</f>
        <v>1.0000000000000001E-05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134</v>
      </c>
      <c r="AT347" s="229" t="s">
        <v>129</v>
      </c>
      <c r="AU347" s="229" t="s">
        <v>90</v>
      </c>
      <c r="AY347" s="17" t="s">
        <v>127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88</v>
      </c>
      <c r="BK347" s="230">
        <f>ROUND(I347*H347,2)</f>
        <v>0</v>
      </c>
      <c r="BL347" s="17" t="s">
        <v>134</v>
      </c>
      <c r="BM347" s="229" t="s">
        <v>480</v>
      </c>
    </row>
    <row r="348" s="2" customFormat="1" ht="16.5" customHeight="1">
      <c r="A348" s="38"/>
      <c r="B348" s="39"/>
      <c r="C348" s="269" t="s">
        <v>481</v>
      </c>
      <c r="D348" s="269" t="s">
        <v>284</v>
      </c>
      <c r="E348" s="270" t="s">
        <v>482</v>
      </c>
      <c r="F348" s="271" t="s">
        <v>483</v>
      </c>
      <c r="G348" s="272" t="s">
        <v>359</v>
      </c>
      <c r="H348" s="273">
        <v>1</v>
      </c>
      <c r="I348" s="274"/>
      <c r="J348" s="275">
        <f>ROUND(I348*H348,2)</f>
        <v>0</v>
      </c>
      <c r="K348" s="271" t="s">
        <v>133</v>
      </c>
      <c r="L348" s="276"/>
      <c r="M348" s="277" t="s">
        <v>1</v>
      </c>
      <c r="N348" s="278" t="s">
        <v>46</v>
      </c>
      <c r="O348" s="91"/>
      <c r="P348" s="227">
        <f>O348*H348</f>
        <v>0</v>
      </c>
      <c r="Q348" s="227">
        <v>0.027900000000000001</v>
      </c>
      <c r="R348" s="227">
        <f>Q348*H348</f>
        <v>0.027900000000000001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168</v>
      </c>
      <c r="AT348" s="229" t="s">
        <v>284</v>
      </c>
      <c r="AU348" s="229" t="s">
        <v>90</v>
      </c>
      <c r="AY348" s="17" t="s">
        <v>127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88</v>
      </c>
      <c r="BK348" s="230">
        <f>ROUND(I348*H348,2)</f>
        <v>0</v>
      </c>
      <c r="BL348" s="17" t="s">
        <v>134</v>
      </c>
      <c r="BM348" s="229" t="s">
        <v>484</v>
      </c>
    </row>
    <row r="349" s="2" customFormat="1" ht="33" customHeight="1">
      <c r="A349" s="38"/>
      <c r="B349" s="39"/>
      <c r="C349" s="218" t="s">
        <v>485</v>
      </c>
      <c r="D349" s="218" t="s">
        <v>129</v>
      </c>
      <c r="E349" s="219" t="s">
        <v>486</v>
      </c>
      <c r="F349" s="220" t="s">
        <v>487</v>
      </c>
      <c r="G349" s="221" t="s">
        <v>209</v>
      </c>
      <c r="H349" s="222">
        <v>1.698</v>
      </c>
      <c r="I349" s="223"/>
      <c r="J349" s="224">
        <f>ROUND(I349*H349,2)</f>
        <v>0</v>
      </c>
      <c r="K349" s="220" t="s">
        <v>133</v>
      </c>
      <c r="L349" s="44"/>
      <c r="M349" s="225" t="s">
        <v>1</v>
      </c>
      <c r="N349" s="226" t="s">
        <v>46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1.9199999999999999</v>
      </c>
      <c r="T349" s="228">
        <f>S349*H349</f>
        <v>3.2601599999999999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134</v>
      </c>
      <c r="AT349" s="229" t="s">
        <v>129</v>
      </c>
      <c r="AU349" s="229" t="s">
        <v>90</v>
      </c>
      <c r="AY349" s="17" t="s">
        <v>127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88</v>
      </c>
      <c r="BK349" s="230">
        <f>ROUND(I349*H349,2)</f>
        <v>0</v>
      </c>
      <c r="BL349" s="17" t="s">
        <v>134</v>
      </c>
      <c r="BM349" s="229" t="s">
        <v>488</v>
      </c>
    </row>
    <row r="350" s="14" customFormat="1">
      <c r="A350" s="14"/>
      <c r="B350" s="242"/>
      <c r="C350" s="243"/>
      <c r="D350" s="233" t="s">
        <v>136</v>
      </c>
      <c r="E350" s="244" t="s">
        <v>1</v>
      </c>
      <c r="F350" s="245" t="s">
        <v>489</v>
      </c>
      <c r="G350" s="243"/>
      <c r="H350" s="246">
        <v>1.5389999999999999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136</v>
      </c>
      <c r="AU350" s="252" t="s">
        <v>90</v>
      </c>
      <c r="AV350" s="14" t="s">
        <v>90</v>
      </c>
      <c r="AW350" s="14" t="s">
        <v>36</v>
      </c>
      <c r="AX350" s="14" t="s">
        <v>81</v>
      </c>
      <c r="AY350" s="252" t="s">
        <v>127</v>
      </c>
    </row>
    <row r="351" s="14" customFormat="1">
      <c r="A351" s="14"/>
      <c r="B351" s="242"/>
      <c r="C351" s="243"/>
      <c r="D351" s="233" t="s">
        <v>136</v>
      </c>
      <c r="E351" s="244" t="s">
        <v>1</v>
      </c>
      <c r="F351" s="245" t="s">
        <v>490</v>
      </c>
      <c r="G351" s="243"/>
      <c r="H351" s="246">
        <v>0.159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2" t="s">
        <v>136</v>
      </c>
      <c r="AU351" s="252" t="s">
        <v>90</v>
      </c>
      <c r="AV351" s="14" t="s">
        <v>90</v>
      </c>
      <c r="AW351" s="14" t="s">
        <v>36</v>
      </c>
      <c r="AX351" s="14" t="s">
        <v>81</v>
      </c>
      <c r="AY351" s="252" t="s">
        <v>127</v>
      </c>
    </row>
    <row r="352" s="15" customFormat="1">
      <c r="A352" s="15"/>
      <c r="B352" s="253"/>
      <c r="C352" s="254"/>
      <c r="D352" s="233" t="s">
        <v>136</v>
      </c>
      <c r="E352" s="255" t="s">
        <v>1</v>
      </c>
      <c r="F352" s="256" t="s">
        <v>158</v>
      </c>
      <c r="G352" s="254"/>
      <c r="H352" s="257">
        <v>1.698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3" t="s">
        <v>136</v>
      </c>
      <c r="AU352" s="263" t="s">
        <v>90</v>
      </c>
      <c r="AV352" s="15" t="s">
        <v>134</v>
      </c>
      <c r="AW352" s="15" t="s">
        <v>36</v>
      </c>
      <c r="AX352" s="15" t="s">
        <v>88</v>
      </c>
      <c r="AY352" s="263" t="s">
        <v>127</v>
      </c>
    </row>
    <row r="353" s="2" customFormat="1" ht="33" customHeight="1">
      <c r="A353" s="38"/>
      <c r="B353" s="39"/>
      <c r="C353" s="218" t="s">
        <v>491</v>
      </c>
      <c r="D353" s="218" t="s">
        <v>129</v>
      </c>
      <c r="E353" s="219" t="s">
        <v>492</v>
      </c>
      <c r="F353" s="220" t="s">
        <v>493</v>
      </c>
      <c r="G353" s="221" t="s">
        <v>359</v>
      </c>
      <c r="H353" s="222">
        <v>1</v>
      </c>
      <c r="I353" s="223"/>
      <c r="J353" s="224">
        <f>ROUND(I353*H353,2)</f>
        <v>0</v>
      </c>
      <c r="K353" s="220" t="s">
        <v>133</v>
      </c>
      <c r="L353" s="44"/>
      <c r="M353" s="225" t="s">
        <v>1</v>
      </c>
      <c r="N353" s="226" t="s">
        <v>46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134</v>
      </c>
      <c r="AT353" s="229" t="s">
        <v>129</v>
      </c>
      <c r="AU353" s="229" t="s">
        <v>90</v>
      </c>
      <c r="AY353" s="17" t="s">
        <v>127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88</v>
      </c>
      <c r="BK353" s="230">
        <f>ROUND(I353*H353,2)</f>
        <v>0</v>
      </c>
      <c r="BL353" s="17" t="s">
        <v>134</v>
      </c>
      <c r="BM353" s="229" t="s">
        <v>494</v>
      </c>
    </row>
    <row r="354" s="2" customFormat="1" ht="24.15" customHeight="1">
      <c r="A354" s="38"/>
      <c r="B354" s="39"/>
      <c r="C354" s="269" t="s">
        <v>495</v>
      </c>
      <c r="D354" s="269" t="s">
        <v>284</v>
      </c>
      <c r="E354" s="270" t="s">
        <v>496</v>
      </c>
      <c r="F354" s="271" t="s">
        <v>497</v>
      </c>
      <c r="G354" s="272" t="s">
        <v>359</v>
      </c>
      <c r="H354" s="273">
        <v>1</v>
      </c>
      <c r="I354" s="274"/>
      <c r="J354" s="275">
        <f>ROUND(I354*H354,2)</f>
        <v>0</v>
      </c>
      <c r="K354" s="271" t="s">
        <v>133</v>
      </c>
      <c r="L354" s="276"/>
      <c r="M354" s="277" t="s">
        <v>1</v>
      </c>
      <c r="N354" s="278" t="s">
        <v>46</v>
      </c>
      <c r="O354" s="91"/>
      <c r="P354" s="227">
        <f>O354*H354</f>
        <v>0</v>
      </c>
      <c r="Q354" s="227">
        <v>0.017999999999999999</v>
      </c>
      <c r="R354" s="227">
        <f>Q354*H354</f>
        <v>0.017999999999999999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168</v>
      </c>
      <c r="AT354" s="229" t="s">
        <v>284</v>
      </c>
      <c r="AU354" s="229" t="s">
        <v>90</v>
      </c>
      <c r="AY354" s="17" t="s">
        <v>127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88</v>
      </c>
      <c r="BK354" s="230">
        <f>ROUND(I354*H354,2)</f>
        <v>0</v>
      </c>
      <c r="BL354" s="17" t="s">
        <v>134</v>
      </c>
      <c r="BM354" s="229" t="s">
        <v>498</v>
      </c>
    </row>
    <row r="355" s="2" customFormat="1" ht="24.15" customHeight="1">
      <c r="A355" s="38"/>
      <c r="B355" s="39"/>
      <c r="C355" s="218" t="s">
        <v>499</v>
      </c>
      <c r="D355" s="218" t="s">
        <v>129</v>
      </c>
      <c r="E355" s="219" t="s">
        <v>500</v>
      </c>
      <c r="F355" s="220" t="s">
        <v>501</v>
      </c>
      <c r="G355" s="221" t="s">
        <v>502</v>
      </c>
      <c r="H355" s="222">
        <v>2</v>
      </c>
      <c r="I355" s="223"/>
      <c r="J355" s="224">
        <f>ROUND(I355*H355,2)</f>
        <v>0</v>
      </c>
      <c r="K355" s="220" t="s">
        <v>133</v>
      </c>
      <c r="L355" s="44"/>
      <c r="M355" s="225" t="s">
        <v>1</v>
      </c>
      <c r="N355" s="226" t="s">
        <v>46</v>
      </c>
      <c r="O355" s="91"/>
      <c r="P355" s="227">
        <f>O355*H355</f>
        <v>0</v>
      </c>
      <c r="Q355" s="227">
        <v>0.00050000000000000001</v>
      </c>
      <c r="R355" s="227">
        <f>Q355*H355</f>
        <v>0.001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134</v>
      </c>
      <c r="AT355" s="229" t="s">
        <v>129</v>
      </c>
      <c r="AU355" s="229" t="s">
        <v>90</v>
      </c>
      <c r="AY355" s="17" t="s">
        <v>127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88</v>
      </c>
      <c r="BK355" s="230">
        <f>ROUND(I355*H355,2)</f>
        <v>0</v>
      </c>
      <c r="BL355" s="17" t="s">
        <v>134</v>
      </c>
      <c r="BM355" s="229" t="s">
        <v>503</v>
      </c>
    </row>
    <row r="356" s="2" customFormat="1" ht="44.25" customHeight="1">
      <c r="A356" s="38"/>
      <c r="B356" s="39"/>
      <c r="C356" s="218" t="s">
        <v>504</v>
      </c>
      <c r="D356" s="218" t="s">
        <v>129</v>
      </c>
      <c r="E356" s="219" t="s">
        <v>505</v>
      </c>
      <c r="F356" s="220" t="s">
        <v>506</v>
      </c>
      <c r="G356" s="221" t="s">
        <v>209</v>
      </c>
      <c r="H356" s="222">
        <v>1.5</v>
      </c>
      <c r="I356" s="223"/>
      <c r="J356" s="224">
        <f>ROUND(I356*H356,2)</f>
        <v>0</v>
      </c>
      <c r="K356" s="220" t="s">
        <v>133</v>
      </c>
      <c r="L356" s="44"/>
      <c r="M356" s="225" t="s">
        <v>1</v>
      </c>
      <c r="N356" s="226" t="s">
        <v>46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134</v>
      </c>
      <c r="AT356" s="229" t="s">
        <v>129</v>
      </c>
      <c r="AU356" s="229" t="s">
        <v>90</v>
      </c>
      <c r="AY356" s="17" t="s">
        <v>127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88</v>
      </c>
      <c r="BK356" s="230">
        <f>ROUND(I356*H356,2)</f>
        <v>0</v>
      </c>
      <c r="BL356" s="17" t="s">
        <v>134</v>
      </c>
      <c r="BM356" s="229" t="s">
        <v>507</v>
      </c>
    </row>
    <row r="357" s="14" customFormat="1">
      <c r="A357" s="14"/>
      <c r="B357" s="242"/>
      <c r="C357" s="243"/>
      <c r="D357" s="233" t="s">
        <v>136</v>
      </c>
      <c r="E357" s="244" t="s">
        <v>1</v>
      </c>
      <c r="F357" s="245" t="s">
        <v>508</v>
      </c>
      <c r="G357" s="243"/>
      <c r="H357" s="246">
        <v>1.5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136</v>
      </c>
      <c r="AU357" s="252" t="s">
        <v>90</v>
      </c>
      <c r="AV357" s="14" t="s">
        <v>90</v>
      </c>
      <c r="AW357" s="14" t="s">
        <v>36</v>
      </c>
      <c r="AX357" s="14" t="s">
        <v>88</v>
      </c>
      <c r="AY357" s="252" t="s">
        <v>127</v>
      </c>
    </row>
    <row r="358" s="2" customFormat="1" ht="24.15" customHeight="1">
      <c r="A358" s="38"/>
      <c r="B358" s="39"/>
      <c r="C358" s="218" t="s">
        <v>509</v>
      </c>
      <c r="D358" s="218" t="s">
        <v>129</v>
      </c>
      <c r="E358" s="219" t="s">
        <v>510</v>
      </c>
      <c r="F358" s="220" t="s">
        <v>511</v>
      </c>
      <c r="G358" s="221" t="s">
        <v>359</v>
      </c>
      <c r="H358" s="222">
        <v>1</v>
      </c>
      <c r="I358" s="223"/>
      <c r="J358" s="224">
        <f>ROUND(I358*H358,2)</f>
        <v>0</v>
      </c>
      <c r="K358" s="220" t="s">
        <v>133</v>
      </c>
      <c r="L358" s="44"/>
      <c r="M358" s="225" t="s">
        <v>1</v>
      </c>
      <c r="N358" s="226" t="s">
        <v>46</v>
      </c>
      <c r="O358" s="91"/>
      <c r="P358" s="227">
        <f>O358*H358</f>
        <v>0</v>
      </c>
      <c r="Q358" s="227">
        <v>0.01248</v>
      </c>
      <c r="R358" s="227">
        <f>Q358*H358</f>
        <v>0.01248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134</v>
      </c>
      <c r="AT358" s="229" t="s">
        <v>129</v>
      </c>
      <c r="AU358" s="229" t="s">
        <v>90</v>
      </c>
      <c r="AY358" s="17" t="s">
        <v>127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88</v>
      </c>
      <c r="BK358" s="230">
        <f>ROUND(I358*H358,2)</f>
        <v>0</v>
      </c>
      <c r="BL358" s="17" t="s">
        <v>134</v>
      </c>
      <c r="BM358" s="229" t="s">
        <v>512</v>
      </c>
    </row>
    <row r="359" s="2" customFormat="1" ht="24.15" customHeight="1">
      <c r="A359" s="38"/>
      <c r="B359" s="39"/>
      <c r="C359" s="269" t="s">
        <v>513</v>
      </c>
      <c r="D359" s="269" t="s">
        <v>284</v>
      </c>
      <c r="E359" s="270" t="s">
        <v>514</v>
      </c>
      <c r="F359" s="271" t="s">
        <v>515</v>
      </c>
      <c r="G359" s="272" t="s">
        <v>359</v>
      </c>
      <c r="H359" s="273">
        <v>1</v>
      </c>
      <c r="I359" s="274"/>
      <c r="J359" s="275">
        <f>ROUND(I359*H359,2)</f>
        <v>0</v>
      </c>
      <c r="K359" s="271" t="s">
        <v>133</v>
      </c>
      <c r="L359" s="276"/>
      <c r="M359" s="277" t="s">
        <v>1</v>
      </c>
      <c r="N359" s="278" t="s">
        <v>46</v>
      </c>
      <c r="O359" s="91"/>
      <c r="P359" s="227">
        <f>O359*H359</f>
        <v>0</v>
      </c>
      <c r="Q359" s="227">
        <v>0.54800000000000004</v>
      </c>
      <c r="R359" s="227">
        <f>Q359*H359</f>
        <v>0.54800000000000004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168</v>
      </c>
      <c r="AT359" s="229" t="s">
        <v>284</v>
      </c>
      <c r="AU359" s="229" t="s">
        <v>90</v>
      </c>
      <c r="AY359" s="17" t="s">
        <v>127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88</v>
      </c>
      <c r="BK359" s="230">
        <f>ROUND(I359*H359,2)</f>
        <v>0</v>
      </c>
      <c r="BL359" s="17" t="s">
        <v>134</v>
      </c>
      <c r="BM359" s="229" t="s">
        <v>516</v>
      </c>
    </row>
    <row r="360" s="2" customFormat="1" ht="24.15" customHeight="1">
      <c r="A360" s="38"/>
      <c r="B360" s="39"/>
      <c r="C360" s="218" t="s">
        <v>517</v>
      </c>
      <c r="D360" s="218" t="s">
        <v>129</v>
      </c>
      <c r="E360" s="219" t="s">
        <v>518</v>
      </c>
      <c r="F360" s="220" t="s">
        <v>519</v>
      </c>
      <c r="G360" s="221" t="s">
        <v>359</v>
      </c>
      <c r="H360" s="222">
        <v>1</v>
      </c>
      <c r="I360" s="223"/>
      <c r="J360" s="224">
        <f>ROUND(I360*H360,2)</f>
        <v>0</v>
      </c>
      <c r="K360" s="220" t="s">
        <v>133</v>
      </c>
      <c r="L360" s="44"/>
      <c r="M360" s="225" t="s">
        <v>1</v>
      </c>
      <c r="N360" s="226" t="s">
        <v>46</v>
      </c>
      <c r="O360" s="91"/>
      <c r="P360" s="227">
        <f>O360*H360</f>
        <v>0</v>
      </c>
      <c r="Q360" s="227">
        <v>0.028539999999999999</v>
      </c>
      <c r="R360" s="227">
        <f>Q360*H360</f>
        <v>0.028539999999999999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134</v>
      </c>
      <c r="AT360" s="229" t="s">
        <v>129</v>
      </c>
      <c r="AU360" s="229" t="s">
        <v>90</v>
      </c>
      <c r="AY360" s="17" t="s">
        <v>127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88</v>
      </c>
      <c r="BK360" s="230">
        <f>ROUND(I360*H360,2)</f>
        <v>0</v>
      </c>
      <c r="BL360" s="17" t="s">
        <v>134</v>
      </c>
      <c r="BM360" s="229" t="s">
        <v>520</v>
      </c>
    </row>
    <row r="361" s="2" customFormat="1" ht="21.75" customHeight="1">
      <c r="A361" s="38"/>
      <c r="B361" s="39"/>
      <c r="C361" s="269" t="s">
        <v>521</v>
      </c>
      <c r="D361" s="269" t="s">
        <v>284</v>
      </c>
      <c r="E361" s="270" t="s">
        <v>522</v>
      </c>
      <c r="F361" s="271" t="s">
        <v>523</v>
      </c>
      <c r="G361" s="272" t="s">
        <v>359</v>
      </c>
      <c r="H361" s="273">
        <v>1</v>
      </c>
      <c r="I361" s="274"/>
      <c r="J361" s="275">
        <f>ROUND(I361*H361,2)</f>
        <v>0</v>
      </c>
      <c r="K361" s="271" t="s">
        <v>133</v>
      </c>
      <c r="L361" s="276"/>
      <c r="M361" s="277" t="s">
        <v>1</v>
      </c>
      <c r="N361" s="278" t="s">
        <v>46</v>
      </c>
      <c r="O361" s="91"/>
      <c r="P361" s="227">
        <f>O361*H361</f>
        <v>0</v>
      </c>
      <c r="Q361" s="227">
        <v>1.8700000000000001</v>
      </c>
      <c r="R361" s="227">
        <f>Q361*H361</f>
        <v>1.8700000000000001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168</v>
      </c>
      <c r="AT361" s="229" t="s">
        <v>284</v>
      </c>
      <c r="AU361" s="229" t="s">
        <v>90</v>
      </c>
      <c r="AY361" s="17" t="s">
        <v>127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88</v>
      </c>
      <c r="BK361" s="230">
        <f>ROUND(I361*H361,2)</f>
        <v>0</v>
      </c>
      <c r="BL361" s="17" t="s">
        <v>134</v>
      </c>
      <c r="BM361" s="229" t="s">
        <v>524</v>
      </c>
    </row>
    <row r="362" s="2" customFormat="1" ht="24.15" customHeight="1">
      <c r="A362" s="38"/>
      <c r="B362" s="39"/>
      <c r="C362" s="269" t="s">
        <v>525</v>
      </c>
      <c r="D362" s="269" t="s">
        <v>284</v>
      </c>
      <c r="E362" s="270" t="s">
        <v>526</v>
      </c>
      <c r="F362" s="271" t="s">
        <v>527</v>
      </c>
      <c r="G362" s="272" t="s">
        <v>359</v>
      </c>
      <c r="H362" s="273">
        <v>1</v>
      </c>
      <c r="I362" s="274"/>
      <c r="J362" s="275">
        <f>ROUND(I362*H362,2)</f>
        <v>0</v>
      </c>
      <c r="K362" s="271" t="s">
        <v>133</v>
      </c>
      <c r="L362" s="276"/>
      <c r="M362" s="277" t="s">
        <v>1</v>
      </c>
      <c r="N362" s="278" t="s">
        <v>46</v>
      </c>
      <c r="O362" s="91"/>
      <c r="P362" s="227">
        <f>O362*H362</f>
        <v>0</v>
      </c>
      <c r="Q362" s="227">
        <v>0.002</v>
      </c>
      <c r="R362" s="227">
        <f>Q362*H362</f>
        <v>0.002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168</v>
      </c>
      <c r="AT362" s="229" t="s">
        <v>284</v>
      </c>
      <c r="AU362" s="229" t="s">
        <v>90</v>
      </c>
      <c r="AY362" s="17" t="s">
        <v>127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88</v>
      </c>
      <c r="BK362" s="230">
        <f>ROUND(I362*H362,2)</f>
        <v>0</v>
      </c>
      <c r="BL362" s="17" t="s">
        <v>134</v>
      </c>
      <c r="BM362" s="229" t="s">
        <v>528</v>
      </c>
    </row>
    <row r="363" s="2" customFormat="1" ht="24.15" customHeight="1">
      <c r="A363" s="38"/>
      <c r="B363" s="39"/>
      <c r="C363" s="218" t="s">
        <v>529</v>
      </c>
      <c r="D363" s="218" t="s">
        <v>129</v>
      </c>
      <c r="E363" s="219" t="s">
        <v>530</v>
      </c>
      <c r="F363" s="220" t="s">
        <v>531</v>
      </c>
      <c r="G363" s="221" t="s">
        <v>359</v>
      </c>
      <c r="H363" s="222">
        <v>1</v>
      </c>
      <c r="I363" s="223"/>
      <c r="J363" s="224">
        <f>ROUND(I363*H363,2)</f>
        <v>0</v>
      </c>
      <c r="K363" s="220" t="s">
        <v>133</v>
      </c>
      <c r="L363" s="44"/>
      <c r="M363" s="225" t="s">
        <v>1</v>
      </c>
      <c r="N363" s="226" t="s">
        <v>46</v>
      </c>
      <c r="O363" s="91"/>
      <c r="P363" s="227">
        <f>O363*H363</f>
        <v>0</v>
      </c>
      <c r="Q363" s="227">
        <v>0.12422</v>
      </c>
      <c r="R363" s="227">
        <f>Q363*H363</f>
        <v>0.12422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134</v>
      </c>
      <c r="AT363" s="229" t="s">
        <v>129</v>
      </c>
      <c r="AU363" s="229" t="s">
        <v>90</v>
      </c>
      <c r="AY363" s="17" t="s">
        <v>127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88</v>
      </c>
      <c r="BK363" s="230">
        <f>ROUND(I363*H363,2)</f>
        <v>0</v>
      </c>
      <c r="BL363" s="17" t="s">
        <v>134</v>
      </c>
      <c r="BM363" s="229" t="s">
        <v>532</v>
      </c>
    </row>
    <row r="364" s="2" customFormat="1" ht="24.15" customHeight="1">
      <c r="A364" s="38"/>
      <c r="B364" s="39"/>
      <c r="C364" s="269" t="s">
        <v>533</v>
      </c>
      <c r="D364" s="269" t="s">
        <v>284</v>
      </c>
      <c r="E364" s="270" t="s">
        <v>534</v>
      </c>
      <c r="F364" s="271" t="s">
        <v>535</v>
      </c>
      <c r="G364" s="272" t="s">
        <v>359</v>
      </c>
      <c r="H364" s="273">
        <v>1</v>
      </c>
      <c r="I364" s="274"/>
      <c r="J364" s="275">
        <f>ROUND(I364*H364,2)</f>
        <v>0</v>
      </c>
      <c r="K364" s="271" t="s">
        <v>1</v>
      </c>
      <c r="L364" s="276"/>
      <c r="M364" s="277" t="s">
        <v>1</v>
      </c>
      <c r="N364" s="278" t="s">
        <v>46</v>
      </c>
      <c r="O364" s="91"/>
      <c r="P364" s="227">
        <f>O364*H364</f>
        <v>0</v>
      </c>
      <c r="Q364" s="227">
        <v>0.108</v>
      </c>
      <c r="R364" s="227">
        <f>Q364*H364</f>
        <v>0.108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168</v>
      </c>
      <c r="AT364" s="229" t="s">
        <v>284</v>
      </c>
      <c r="AU364" s="229" t="s">
        <v>90</v>
      </c>
      <c r="AY364" s="17" t="s">
        <v>127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88</v>
      </c>
      <c r="BK364" s="230">
        <f>ROUND(I364*H364,2)</f>
        <v>0</v>
      </c>
      <c r="BL364" s="17" t="s">
        <v>134</v>
      </c>
      <c r="BM364" s="229" t="s">
        <v>536</v>
      </c>
    </row>
    <row r="365" s="2" customFormat="1" ht="24.15" customHeight="1">
      <c r="A365" s="38"/>
      <c r="B365" s="39"/>
      <c r="C365" s="218" t="s">
        <v>537</v>
      </c>
      <c r="D365" s="218" t="s">
        <v>129</v>
      </c>
      <c r="E365" s="219" t="s">
        <v>538</v>
      </c>
      <c r="F365" s="220" t="s">
        <v>539</v>
      </c>
      <c r="G365" s="221" t="s">
        <v>359</v>
      </c>
      <c r="H365" s="222">
        <v>1</v>
      </c>
      <c r="I365" s="223"/>
      <c r="J365" s="224">
        <f>ROUND(I365*H365,2)</f>
        <v>0</v>
      </c>
      <c r="K365" s="220" t="s">
        <v>133</v>
      </c>
      <c r="L365" s="44"/>
      <c r="M365" s="225" t="s">
        <v>1</v>
      </c>
      <c r="N365" s="226" t="s">
        <v>46</v>
      </c>
      <c r="O365" s="91"/>
      <c r="P365" s="227">
        <f>O365*H365</f>
        <v>0</v>
      </c>
      <c r="Q365" s="227">
        <v>0.02972</v>
      </c>
      <c r="R365" s="227">
        <f>Q365*H365</f>
        <v>0.02972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134</v>
      </c>
      <c r="AT365" s="229" t="s">
        <v>129</v>
      </c>
      <c r="AU365" s="229" t="s">
        <v>90</v>
      </c>
      <c r="AY365" s="17" t="s">
        <v>127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88</v>
      </c>
      <c r="BK365" s="230">
        <f>ROUND(I365*H365,2)</f>
        <v>0</v>
      </c>
      <c r="BL365" s="17" t="s">
        <v>134</v>
      </c>
      <c r="BM365" s="229" t="s">
        <v>540</v>
      </c>
    </row>
    <row r="366" s="2" customFormat="1" ht="21.75" customHeight="1">
      <c r="A366" s="38"/>
      <c r="B366" s="39"/>
      <c r="C366" s="269" t="s">
        <v>541</v>
      </c>
      <c r="D366" s="269" t="s">
        <v>284</v>
      </c>
      <c r="E366" s="270" t="s">
        <v>542</v>
      </c>
      <c r="F366" s="271" t="s">
        <v>543</v>
      </c>
      <c r="G366" s="272" t="s">
        <v>359</v>
      </c>
      <c r="H366" s="273">
        <v>1</v>
      </c>
      <c r="I366" s="274"/>
      <c r="J366" s="275">
        <f>ROUND(I366*H366,2)</f>
        <v>0</v>
      </c>
      <c r="K366" s="271" t="s">
        <v>133</v>
      </c>
      <c r="L366" s="276"/>
      <c r="M366" s="277" t="s">
        <v>1</v>
      </c>
      <c r="N366" s="278" t="s">
        <v>46</v>
      </c>
      <c r="O366" s="91"/>
      <c r="P366" s="227">
        <f>O366*H366</f>
        <v>0</v>
      </c>
      <c r="Q366" s="227">
        <v>0.058000000000000003</v>
      </c>
      <c r="R366" s="227">
        <f>Q366*H366</f>
        <v>0.058000000000000003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168</v>
      </c>
      <c r="AT366" s="229" t="s">
        <v>284</v>
      </c>
      <c r="AU366" s="229" t="s">
        <v>90</v>
      </c>
      <c r="AY366" s="17" t="s">
        <v>127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88</v>
      </c>
      <c r="BK366" s="230">
        <f>ROUND(I366*H366,2)</f>
        <v>0</v>
      </c>
      <c r="BL366" s="17" t="s">
        <v>134</v>
      </c>
      <c r="BM366" s="229" t="s">
        <v>544</v>
      </c>
    </row>
    <row r="367" s="2" customFormat="1" ht="24.15" customHeight="1">
      <c r="A367" s="38"/>
      <c r="B367" s="39"/>
      <c r="C367" s="218" t="s">
        <v>545</v>
      </c>
      <c r="D367" s="218" t="s">
        <v>129</v>
      </c>
      <c r="E367" s="219" t="s">
        <v>546</v>
      </c>
      <c r="F367" s="220" t="s">
        <v>547</v>
      </c>
      <c r="G367" s="221" t="s">
        <v>359</v>
      </c>
      <c r="H367" s="222">
        <v>1</v>
      </c>
      <c r="I367" s="223"/>
      <c r="J367" s="224">
        <f>ROUND(I367*H367,2)</f>
        <v>0</v>
      </c>
      <c r="K367" s="220" t="s">
        <v>133</v>
      </c>
      <c r="L367" s="44"/>
      <c r="M367" s="225" t="s">
        <v>1</v>
      </c>
      <c r="N367" s="226" t="s">
        <v>46</v>
      </c>
      <c r="O367" s="91"/>
      <c r="P367" s="227">
        <f>O367*H367</f>
        <v>0</v>
      </c>
      <c r="Q367" s="227">
        <v>0.02972</v>
      </c>
      <c r="R367" s="227">
        <f>Q367*H367</f>
        <v>0.02972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134</v>
      </c>
      <c r="AT367" s="229" t="s">
        <v>129</v>
      </c>
      <c r="AU367" s="229" t="s">
        <v>90</v>
      </c>
      <c r="AY367" s="17" t="s">
        <v>127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88</v>
      </c>
      <c r="BK367" s="230">
        <f>ROUND(I367*H367,2)</f>
        <v>0</v>
      </c>
      <c r="BL367" s="17" t="s">
        <v>134</v>
      </c>
      <c r="BM367" s="229" t="s">
        <v>548</v>
      </c>
    </row>
    <row r="368" s="2" customFormat="1" ht="24.15" customHeight="1">
      <c r="A368" s="38"/>
      <c r="B368" s="39"/>
      <c r="C368" s="269" t="s">
        <v>549</v>
      </c>
      <c r="D368" s="269" t="s">
        <v>284</v>
      </c>
      <c r="E368" s="270" t="s">
        <v>550</v>
      </c>
      <c r="F368" s="271" t="s">
        <v>551</v>
      </c>
      <c r="G368" s="272" t="s">
        <v>359</v>
      </c>
      <c r="H368" s="273">
        <v>1</v>
      </c>
      <c r="I368" s="274"/>
      <c r="J368" s="275">
        <f>ROUND(I368*H368,2)</f>
        <v>0</v>
      </c>
      <c r="K368" s="271" t="s">
        <v>133</v>
      </c>
      <c r="L368" s="276"/>
      <c r="M368" s="277" t="s">
        <v>1</v>
      </c>
      <c r="N368" s="278" t="s">
        <v>46</v>
      </c>
      <c r="O368" s="91"/>
      <c r="P368" s="227">
        <f>O368*H368</f>
        <v>0</v>
      </c>
      <c r="Q368" s="227">
        <v>0.057000000000000002</v>
      </c>
      <c r="R368" s="227">
        <f>Q368*H368</f>
        <v>0.057000000000000002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168</v>
      </c>
      <c r="AT368" s="229" t="s">
        <v>284</v>
      </c>
      <c r="AU368" s="229" t="s">
        <v>90</v>
      </c>
      <c r="AY368" s="17" t="s">
        <v>127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88</v>
      </c>
      <c r="BK368" s="230">
        <f>ROUND(I368*H368,2)</f>
        <v>0</v>
      </c>
      <c r="BL368" s="17" t="s">
        <v>134</v>
      </c>
      <c r="BM368" s="229" t="s">
        <v>552</v>
      </c>
    </row>
    <row r="369" s="2" customFormat="1" ht="24.15" customHeight="1">
      <c r="A369" s="38"/>
      <c r="B369" s="39"/>
      <c r="C369" s="218" t="s">
        <v>553</v>
      </c>
      <c r="D369" s="218" t="s">
        <v>129</v>
      </c>
      <c r="E369" s="219" t="s">
        <v>554</v>
      </c>
      <c r="F369" s="220" t="s">
        <v>555</v>
      </c>
      <c r="G369" s="221" t="s">
        <v>359</v>
      </c>
      <c r="H369" s="222">
        <v>1</v>
      </c>
      <c r="I369" s="223"/>
      <c r="J369" s="224">
        <f>ROUND(I369*H369,2)</f>
        <v>0</v>
      </c>
      <c r="K369" s="220" t="s">
        <v>133</v>
      </c>
      <c r="L369" s="44"/>
      <c r="M369" s="225" t="s">
        <v>1</v>
      </c>
      <c r="N369" s="226" t="s">
        <v>46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0.050000000000000003</v>
      </c>
      <c r="T369" s="228">
        <f>S369*H369</f>
        <v>0.050000000000000003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134</v>
      </c>
      <c r="AT369" s="229" t="s">
        <v>129</v>
      </c>
      <c r="AU369" s="229" t="s">
        <v>90</v>
      </c>
      <c r="AY369" s="17" t="s">
        <v>127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88</v>
      </c>
      <c r="BK369" s="230">
        <f>ROUND(I369*H369,2)</f>
        <v>0</v>
      </c>
      <c r="BL369" s="17" t="s">
        <v>134</v>
      </c>
      <c r="BM369" s="229" t="s">
        <v>556</v>
      </c>
    </row>
    <row r="370" s="2" customFormat="1" ht="37.8" customHeight="1">
      <c r="A370" s="38"/>
      <c r="B370" s="39"/>
      <c r="C370" s="218" t="s">
        <v>557</v>
      </c>
      <c r="D370" s="218" t="s">
        <v>129</v>
      </c>
      <c r="E370" s="219" t="s">
        <v>558</v>
      </c>
      <c r="F370" s="220" t="s">
        <v>559</v>
      </c>
      <c r="G370" s="221" t="s">
        <v>359</v>
      </c>
      <c r="H370" s="222">
        <v>1</v>
      </c>
      <c r="I370" s="223"/>
      <c r="J370" s="224">
        <f>ROUND(I370*H370,2)</f>
        <v>0</v>
      </c>
      <c r="K370" s="220" t="s">
        <v>133</v>
      </c>
      <c r="L370" s="44"/>
      <c r="M370" s="225" t="s">
        <v>1</v>
      </c>
      <c r="N370" s="226" t="s">
        <v>46</v>
      </c>
      <c r="O370" s="91"/>
      <c r="P370" s="227">
        <f>O370*H370</f>
        <v>0</v>
      </c>
      <c r="Q370" s="227">
        <v>0.098000000000000004</v>
      </c>
      <c r="R370" s="227">
        <f>Q370*H370</f>
        <v>0.098000000000000004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134</v>
      </c>
      <c r="AT370" s="229" t="s">
        <v>129</v>
      </c>
      <c r="AU370" s="229" t="s">
        <v>90</v>
      </c>
      <c r="AY370" s="17" t="s">
        <v>127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88</v>
      </c>
      <c r="BK370" s="230">
        <f>ROUND(I370*H370,2)</f>
        <v>0</v>
      </c>
      <c r="BL370" s="17" t="s">
        <v>134</v>
      </c>
      <c r="BM370" s="229" t="s">
        <v>560</v>
      </c>
    </row>
    <row r="371" s="2" customFormat="1" ht="24.15" customHeight="1">
      <c r="A371" s="38"/>
      <c r="B371" s="39"/>
      <c r="C371" s="269" t="s">
        <v>561</v>
      </c>
      <c r="D371" s="269" t="s">
        <v>284</v>
      </c>
      <c r="E371" s="270" t="s">
        <v>562</v>
      </c>
      <c r="F371" s="271" t="s">
        <v>563</v>
      </c>
      <c r="G371" s="272" t="s">
        <v>359</v>
      </c>
      <c r="H371" s="273">
        <v>1</v>
      </c>
      <c r="I371" s="274"/>
      <c r="J371" s="275">
        <f>ROUND(I371*H371,2)</f>
        <v>0</v>
      </c>
      <c r="K371" s="271" t="s">
        <v>1</v>
      </c>
      <c r="L371" s="276"/>
      <c r="M371" s="277" t="s">
        <v>1</v>
      </c>
      <c r="N371" s="278" t="s">
        <v>46</v>
      </c>
      <c r="O371" s="91"/>
      <c r="P371" s="227">
        <f>O371*H371</f>
        <v>0</v>
      </c>
      <c r="Q371" s="227">
        <v>0.070000000000000007</v>
      </c>
      <c r="R371" s="227">
        <f>Q371*H371</f>
        <v>0.070000000000000007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168</v>
      </c>
      <c r="AT371" s="229" t="s">
        <v>284</v>
      </c>
      <c r="AU371" s="229" t="s">
        <v>90</v>
      </c>
      <c r="AY371" s="17" t="s">
        <v>127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88</v>
      </c>
      <c r="BK371" s="230">
        <f>ROUND(I371*H371,2)</f>
        <v>0</v>
      </c>
      <c r="BL371" s="17" t="s">
        <v>134</v>
      </c>
      <c r="BM371" s="229" t="s">
        <v>564</v>
      </c>
    </row>
    <row r="372" s="2" customFormat="1" ht="24.15" customHeight="1">
      <c r="A372" s="38"/>
      <c r="B372" s="39"/>
      <c r="C372" s="218" t="s">
        <v>565</v>
      </c>
      <c r="D372" s="218" t="s">
        <v>129</v>
      </c>
      <c r="E372" s="219" t="s">
        <v>566</v>
      </c>
      <c r="F372" s="220" t="s">
        <v>567</v>
      </c>
      <c r="G372" s="221" t="s">
        <v>359</v>
      </c>
      <c r="H372" s="222">
        <v>1</v>
      </c>
      <c r="I372" s="223"/>
      <c r="J372" s="224">
        <f>ROUND(I372*H372,2)</f>
        <v>0</v>
      </c>
      <c r="K372" s="220" t="s">
        <v>133</v>
      </c>
      <c r="L372" s="44"/>
      <c r="M372" s="225" t="s">
        <v>1</v>
      </c>
      <c r="N372" s="226" t="s">
        <v>46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0.050000000000000003</v>
      </c>
      <c r="T372" s="228">
        <f>S372*H372</f>
        <v>0.050000000000000003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134</v>
      </c>
      <c r="AT372" s="229" t="s">
        <v>129</v>
      </c>
      <c r="AU372" s="229" t="s">
        <v>90</v>
      </c>
      <c r="AY372" s="17" t="s">
        <v>127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88</v>
      </c>
      <c r="BK372" s="230">
        <f>ROUND(I372*H372,2)</f>
        <v>0</v>
      </c>
      <c r="BL372" s="17" t="s">
        <v>134</v>
      </c>
      <c r="BM372" s="229" t="s">
        <v>568</v>
      </c>
    </row>
    <row r="373" s="2" customFormat="1" ht="24.15" customHeight="1">
      <c r="A373" s="38"/>
      <c r="B373" s="39"/>
      <c r="C373" s="218" t="s">
        <v>569</v>
      </c>
      <c r="D373" s="218" t="s">
        <v>129</v>
      </c>
      <c r="E373" s="219" t="s">
        <v>570</v>
      </c>
      <c r="F373" s="220" t="s">
        <v>571</v>
      </c>
      <c r="G373" s="221" t="s">
        <v>359</v>
      </c>
      <c r="H373" s="222">
        <v>1</v>
      </c>
      <c r="I373" s="223"/>
      <c r="J373" s="224">
        <f>ROUND(I373*H373,2)</f>
        <v>0</v>
      </c>
      <c r="K373" s="220" t="s">
        <v>133</v>
      </c>
      <c r="L373" s="44"/>
      <c r="M373" s="225" t="s">
        <v>1</v>
      </c>
      <c r="N373" s="226" t="s">
        <v>46</v>
      </c>
      <c r="O373" s="91"/>
      <c r="P373" s="227">
        <f>O373*H373</f>
        <v>0</v>
      </c>
      <c r="Q373" s="227">
        <v>0.21734000000000001</v>
      </c>
      <c r="R373" s="227">
        <f>Q373*H373</f>
        <v>0.21734000000000001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134</v>
      </c>
      <c r="AT373" s="229" t="s">
        <v>129</v>
      </c>
      <c r="AU373" s="229" t="s">
        <v>90</v>
      </c>
      <c r="AY373" s="17" t="s">
        <v>127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88</v>
      </c>
      <c r="BK373" s="230">
        <f>ROUND(I373*H373,2)</f>
        <v>0</v>
      </c>
      <c r="BL373" s="17" t="s">
        <v>134</v>
      </c>
      <c r="BM373" s="229" t="s">
        <v>572</v>
      </c>
    </row>
    <row r="374" s="2" customFormat="1" ht="24.15" customHeight="1">
      <c r="A374" s="38"/>
      <c r="B374" s="39"/>
      <c r="C374" s="269" t="s">
        <v>573</v>
      </c>
      <c r="D374" s="269" t="s">
        <v>284</v>
      </c>
      <c r="E374" s="270" t="s">
        <v>574</v>
      </c>
      <c r="F374" s="271" t="s">
        <v>575</v>
      </c>
      <c r="G374" s="272" t="s">
        <v>359</v>
      </c>
      <c r="H374" s="273">
        <v>1</v>
      </c>
      <c r="I374" s="274"/>
      <c r="J374" s="275">
        <f>ROUND(I374*H374,2)</f>
        <v>0</v>
      </c>
      <c r="K374" s="271" t="s">
        <v>1</v>
      </c>
      <c r="L374" s="276"/>
      <c r="M374" s="277" t="s">
        <v>1</v>
      </c>
      <c r="N374" s="278" t="s">
        <v>46</v>
      </c>
      <c r="O374" s="91"/>
      <c r="P374" s="227">
        <f>O374*H374</f>
        <v>0</v>
      </c>
      <c r="Q374" s="227">
        <v>0.109</v>
      </c>
      <c r="R374" s="227">
        <f>Q374*H374</f>
        <v>0.109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168</v>
      </c>
      <c r="AT374" s="229" t="s">
        <v>284</v>
      </c>
      <c r="AU374" s="229" t="s">
        <v>90</v>
      </c>
      <c r="AY374" s="17" t="s">
        <v>127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88</v>
      </c>
      <c r="BK374" s="230">
        <f>ROUND(I374*H374,2)</f>
        <v>0</v>
      </c>
      <c r="BL374" s="17" t="s">
        <v>134</v>
      </c>
      <c r="BM374" s="229" t="s">
        <v>576</v>
      </c>
    </row>
    <row r="375" s="2" customFormat="1" ht="24.15" customHeight="1">
      <c r="A375" s="38"/>
      <c r="B375" s="39"/>
      <c r="C375" s="218" t="s">
        <v>577</v>
      </c>
      <c r="D375" s="218" t="s">
        <v>129</v>
      </c>
      <c r="E375" s="219" t="s">
        <v>578</v>
      </c>
      <c r="F375" s="220" t="s">
        <v>579</v>
      </c>
      <c r="G375" s="221" t="s">
        <v>180</v>
      </c>
      <c r="H375" s="222">
        <v>35.899999999999999</v>
      </c>
      <c r="I375" s="223"/>
      <c r="J375" s="224">
        <f>ROUND(I375*H375,2)</f>
        <v>0</v>
      </c>
      <c r="K375" s="220" t="s">
        <v>133</v>
      </c>
      <c r="L375" s="44"/>
      <c r="M375" s="225" t="s">
        <v>1</v>
      </c>
      <c r="N375" s="226" t="s">
        <v>46</v>
      </c>
      <c r="O375" s="91"/>
      <c r="P375" s="227">
        <f>O375*H375</f>
        <v>0</v>
      </c>
      <c r="Q375" s="227">
        <v>0.00012999999999999999</v>
      </c>
      <c r="R375" s="227">
        <f>Q375*H375</f>
        <v>0.0046669999999999993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134</v>
      </c>
      <c r="AT375" s="229" t="s">
        <v>129</v>
      </c>
      <c r="AU375" s="229" t="s">
        <v>90</v>
      </c>
      <c r="AY375" s="17" t="s">
        <v>127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88</v>
      </c>
      <c r="BK375" s="230">
        <f>ROUND(I375*H375,2)</f>
        <v>0</v>
      </c>
      <c r="BL375" s="17" t="s">
        <v>134</v>
      </c>
      <c r="BM375" s="229" t="s">
        <v>580</v>
      </c>
    </row>
    <row r="376" s="2" customFormat="1" ht="37.8" customHeight="1">
      <c r="A376" s="38"/>
      <c r="B376" s="39"/>
      <c r="C376" s="218" t="s">
        <v>581</v>
      </c>
      <c r="D376" s="218" t="s">
        <v>129</v>
      </c>
      <c r="E376" s="219" t="s">
        <v>582</v>
      </c>
      <c r="F376" s="220" t="s">
        <v>583</v>
      </c>
      <c r="G376" s="221" t="s">
        <v>209</v>
      </c>
      <c r="H376" s="222">
        <v>0.247</v>
      </c>
      <c r="I376" s="223"/>
      <c r="J376" s="224">
        <f>ROUND(I376*H376,2)</f>
        <v>0</v>
      </c>
      <c r="K376" s="220" t="s">
        <v>133</v>
      </c>
      <c r="L376" s="44"/>
      <c r="M376" s="225" t="s">
        <v>1</v>
      </c>
      <c r="N376" s="226" t="s">
        <v>46</v>
      </c>
      <c r="O376" s="91"/>
      <c r="P376" s="227">
        <f>O376*H376</f>
        <v>0</v>
      </c>
      <c r="Q376" s="227">
        <v>1.5298499999999999</v>
      </c>
      <c r="R376" s="227">
        <f>Q376*H376</f>
        <v>0.37787294999999999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134</v>
      </c>
      <c r="AT376" s="229" t="s">
        <v>129</v>
      </c>
      <c r="AU376" s="229" t="s">
        <v>90</v>
      </c>
      <c r="AY376" s="17" t="s">
        <v>127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88</v>
      </c>
      <c r="BK376" s="230">
        <f>ROUND(I376*H376,2)</f>
        <v>0</v>
      </c>
      <c r="BL376" s="17" t="s">
        <v>134</v>
      </c>
      <c r="BM376" s="229" t="s">
        <v>584</v>
      </c>
    </row>
    <row r="377" s="14" customFormat="1">
      <c r="A377" s="14"/>
      <c r="B377" s="242"/>
      <c r="C377" s="243"/>
      <c r="D377" s="233" t="s">
        <v>136</v>
      </c>
      <c r="E377" s="244" t="s">
        <v>1</v>
      </c>
      <c r="F377" s="245" t="s">
        <v>585</v>
      </c>
      <c r="G377" s="243"/>
      <c r="H377" s="246">
        <v>0.247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136</v>
      </c>
      <c r="AU377" s="252" t="s">
        <v>90</v>
      </c>
      <c r="AV377" s="14" t="s">
        <v>90</v>
      </c>
      <c r="AW377" s="14" t="s">
        <v>36</v>
      </c>
      <c r="AX377" s="14" t="s">
        <v>88</v>
      </c>
      <c r="AY377" s="252" t="s">
        <v>127</v>
      </c>
    </row>
    <row r="378" s="12" customFormat="1" ht="22.8" customHeight="1">
      <c r="A378" s="12"/>
      <c r="B378" s="202"/>
      <c r="C378" s="203"/>
      <c r="D378" s="204" t="s">
        <v>80</v>
      </c>
      <c r="E378" s="216" t="s">
        <v>173</v>
      </c>
      <c r="F378" s="216" t="s">
        <v>586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SUM(P379:P407)</f>
        <v>0</v>
      </c>
      <c r="Q378" s="210"/>
      <c r="R378" s="211">
        <f>SUM(R379:R407)</f>
        <v>7.463775</v>
      </c>
      <c r="S378" s="210"/>
      <c r="T378" s="212">
        <f>SUM(T379:T407)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88</v>
      </c>
      <c r="AT378" s="214" t="s">
        <v>80</v>
      </c>
      <c r="AU378" s="214" t="s">
        <v>88</v>
      </c>
      <c r="AY378" s="213" t="s">
        <v>127</v>
      </c>
      <c r="BK378" s="215">
        <f>SUM(BK379:BK407)</f>
        <v>0</v>
      </c>
    </row>
    <row r="379" s="2" customFormat="1" ht="49.05" customHeight="1">
      <c r="A379" s="38"/>
      <c r="B379" s="39"/>
      <c r="C379" s="218" t="s">
        <v>587</v>
      </c>
      <c r="D379" s="218" t="s">
        <v>129</v>
      </c>
      <c r="E379" s="219" t="s">
        <v>588</v>
      </c>
      <c r="F379" s="220" t="s">
        <v>589</v>
      </c>
      <c r="G379" s="221" t="s">
        <v>180</v>
      </c>
      <c r="H379" s="222">
        <v>33.899999999999999</v>
      </c>
      <c r="I379" s="223"/>
      <c r="J379" s="224">
        <f>ROUND(I379*H379,2)</f>
        <v>0</v>
      </c>
      <c r="K379" s="220" t="s">
        <v>133</v>
      </c>
      <c r="L379" s="44"/>
      <c r="M379" s="225" t="s">
        <v>1</v>
      </c>
      <c r="N379" s="226" t="s">
        <v>46</v>
      </c>
      <c r="O379" s="91"/>
      <c r="P379" s="227">
        <f>O379*H379</f>
        <v>0</v>
      </c>
      <c r="Q379" s="227">
        <v>0.16849</v>
      </c>
      <c r="R379" s="227">
        <f>Q379*H379</f>
        <v>5.711811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134</v>
      </c>
      <c r="AT379" s="229" t="s">
        <v>129</v>
      </c>
      <c r="AU379" s="229" t="s">
        <v>90</v>
      </c>
      <c r="AY379" s="17" t="s">
        <v>127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88</v>
      </c>
      <c r="BK379" s="230">
        <f>ROUND(I379*H379,2)</f>
        <v>0</v>
      </c>
      <c r="BL379" s="17" t="s">
        <v>134</v>
      </c>
      <c r="BM379" s="229" t="s">
        <v>590</v>
      </c>
    </row>
    <row r="380" s="14" customFormat="1">
      <c r="A380" s="14"/>
      <c r="B380" s="242"/>
      <c r="C380" s="243"/>
      <c r="D380" s="233" t="s">
        <v>136</v>
      </c>
      <c r="E380" s="244" t="s">
        <v>1</v>
      </c>
      <c r="F380" s="245" t="s">
        <v>182</v>
      </c>
      <c r="G380" s="243"/>
      <c r="H380" s="246">
        <v>33.899999999999999</v>
      </c>
      <c r="I380" s="247"/>
      <c r="J380" s="243"/>
      <c r="K380" s="243"/>
      <c r="L380" s="248"/>
      <c r="M380" s="249"/>
      <c r="N380" s="250"/>
      <c r="O380" s="250"/>
      <c r="P380" s="250"/>
      <c r="Q380" s="250"/>
      <c r="R380" s="250"/>
      <c r="S380" s="250"/>
      <c r="T380" s="25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2" t="s">
        <v>136</v>
      </c>
      <c r="AU380" s="252" t="s">
        <v>90</v>
      </c>
      <c r="AV380" s="14" t="s">
        <v>90</v>
      </c>
      <c r="AW380" s="14" t="s">
        <v>36</v>
      </c>
      <c r="AX380" s="14" t="s">
        <v>88</v>
      </c>
      <c r="AY380" s="252" t="s">
        <v>127</v>
      </c>
    </row>
    <row r="381" s="2" customFormat="1" ht="16.5" customHeight="1">
      <c r="A381" s="38"/>
      <c r="B381" s="39"/>
      <c r="C381" s="269" t="s">
        <v>591</v>
      </c>
      <c r="D381" s="269" t="s">
        <v>284</v>
      </c>
      <c r="E381" s="270" t="s">
        <v>592</v>
      </c>
      <c r="F381" s="271" t="s">
        <v>593</v>
      </c>
      <c r="G381" s="272" t="s">
        <v>180</v>
      </c>
      <c r="H381" s="273">
        <v>8.6449999999999996</v>
      </c>
      <c r="I381" s="274"/>
      <c r="J381" s="275">
        <f>ROUND(I381*H381,2)</f>
        <v>0</v>
      </c>
      <c r="K381" s="271" t="s">
        <v>1</v>
      </c>
      <c r="L381" s="276"/>
      <c r="M381" s="277" t="s">
        <v>1</v>
      </c>
      <c r="N381" s="278" t="s">
        <v>46</v>
      </c>
      <c r="O381" s="91"/>
      <c r="P381" s="227">
        <f>O381*H381</f>
        <v>0</v>
      </c>
      <c r="Q381" s="227">
        <v>0.20000000000000001</v>
      </c>
      <c r="R381" s="227">
        <f>Q381*H381</f>
        <v>1.7290000000000001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168</v>
      </c>
      <c r="AT381" s="229" t="s">
        <v>284</v>
      </c>
      <c r="AU381" s="229" t="s">
        <v>90</v>
      </c>
      <c r="AY381" s="17" t="s">
        <v>127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88</v>
      </c>
      <c r="BK381" s="230">
        <f>ROUND(I381*H381,2)</f>
        <v>0</v>
      </c>
      <c r="BL381" s="17" t="s">
        <v>134</v>
      </c>
      <c r="BM381" s="229" t="s">
        <v>594</v>
      </c>
    </row>
    <row r="382" s="2" customFormat="1">
      <c r="A382" s="38"/>
      <c r="B382" s="39"/>
      <c r="C382" s="40"/>
      <c r="D382" s="233" t="s">
        <v>188</v>
      </c>
      <c r="E382" s="40"/>
      <c r="F382" s="264" t="s">
        <v>595</v>
      </c>
      <c r="G382" s="40"/>
      <c r="H382" s="40"/>
      <c r="I382" s="265"/>
      <c r="J382" s="40"/>
      <c r="K382" s="40"/>
      <c r="L382" s="44"/>
      <c r="M382" s="266"/>
      <c r="N382" s="267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188</v>
      </c>
      <c r="AU382" s="17" t="s">
        <v>90</v>
      </c>
    </row>
    <row r="383" s="13" customFormat="1">
      <c r="A383" s="13"/>
      <c r="B383" s="231"/>
      <c r="C383" s="232"/>
      <c r="D383" s="233" t="s">
        <v>136</v>
      </c>
      <c r="E383" s="234" t="s">
        <v>1</v>
      </c>
      <c r="F383" s="235" t="s">
        <v>596</v>
      </c>
      <c r="G383" s="232"/>
      <c r="H383" s="234" t="s">
        <v>1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136</v>
      </c>
      <c r="AU383" s="241" t="s">
        <v>90</v>
      </c>
      <c r="AV383" s="13" t="s">
        <v>88</v>
      </c>
      <c r="AW383" s="13" t="s">
        <v>36</v>
      </c>
      <c r="AX383" s="13" t="s">
        <v>81</v>
      </c>
      <c r="AY383" s="241" t="s">
        <v>127</v>
      </c>
    </row>
    <row r="384" s="14" customFormat="1">
      <c r="A384" s="14"/>
      <c r="B384" s="242"/>
      <c r="C384" s="243"/>
      <c r="D384" s="233" t="s">
        <v>136</v>
      </c>
      <c r="E384" s="244" t="s">
        <v>1</v>
      </c>
      <c r="F384" s="245" t="s">
        <v>597</v>
      </c>
      <c r="G384" s="243"/>
      <c r="H384" s="246">
        <v>8.4749999999999996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136</v>
      </c>
      <c r="AU384" s="252" t="s">
        <v>90</v>
      </c>
      <c r="AV384" s="14" t="s">
        <v>90</v>
      </c>
      <c r="AW384" s="14" t="s">
        <v>36</v>
      </c>
      <c r="AX384" s="14" t="s">
        <v>88</v>
      </c>
      <c r="AY384" s="252" t="s">
        <v>127</v>
      </c>
    </row>
    <row r="385" s="14" customFormat="1">
      <c r="A385" s="14"/>
      <c r="B385" s="242"/>
      <c r="C385" s="243"/>
      <c r="D385" s="233" t="s">
        <v>136</v>
      </c>
      <c r="E385" s="243"/>
      <c r="F385" s="245" t="s">
        <v>598</v>
      </c>
      <c r="G385" s="243"/>
      <c r="H385" s="246">
        <v>8.6449999999999996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136</v>
      </c>
      <c r="AU385" s="252" t="s">
        <v>90</v>
      </c>
      <c r="AV385" s="14" t="s">
        <v>90</v>
      </c>
      <c r="AW385" s="14" t="s">
        <v>4</v>
      </c>
      <c r="AX385" s="14" t="s">
        <v>88</v>
      </c>
      <c r="AY385" s="252" t="s">
        <v>127</v>
      </c>
    </row>
    <row r="386" s="2" customFormat="1" ht="37.8" customHeight="1">
      <c r="A386" s="38"/>
      <c r="B386" s="39"/>
      <c r="C386" s="218" t="s">
        <v>599</v>
      </c>
      <c r="D386" s="218" t="s">
        <v>129</v>
      </c>
      <c r="E386" s="219" t="s">
        <v>600</v>
      </c>
      <c r="F386" s="220" t="s">
        <v>601</v>
      </c>
      <c r="G386" s="221" t="s">
        <v>180</v>
      </c>
      <c r="H386" s="222">
        <v>4</v>
      </c>
      <c r="I386" s="223"/>
      <c r="J386" s="224">
        <f>ROUND(I386*H386,2)</f>
        <v>0</v>
      </c>
      <c r="K386" s="220" t="s">
        <v>133</v>
      </c>
      <c r="L386" s="44"/>
      <c r="M386" s="225" t="s">
        <v>1</v>
      </c>
      <c r="N386" s="226" t="s">
        <v>46</v>
      </c>
      <c r="O386" s="91"/>
      <c r="P386" s="227">
        <f>O386*H386</f>
        <v>0</v>
      </c>
      <c r="Q386" s="227">
        <v>1.0000000000000001E-05</v>
      </c>
      <c r="R386" s="227">
        <f>Q386*H386</f>
        <v>4.0000000000000003E-05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134</v>
      </c>
      <c r="AT386" s="229" t="s">
        <v>129</v>
      </c>
      <c r="AU386" s="229" t="s">
        <v>90</v>
      </c>
      <c r="AY386" s="17" t="s">
        <v>127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88</v>
      </c>
      <c r="BK386" s="230">
        <f>ROUND(I386*H386,2)</f>
        <v>0</v>
      </c>
      <c r="BL386" s="17" t="s">
        <v>134</v>
      </c>
      <c r="BM386" s="229" t="s">
        <v>602</v>
      </c>
    </row>
    <row r="387" s="14" customFormat="1">
      <c r="A387" s="14"/>
      <c r="B387" s="242"/>
      <c r="C387" s="243"/>
      <c r="D387" s="233" t="s">
        <v>136</v>
      </c>
      <c r="E387" s="244" t="s">
        <v>1</v>
      </c>
      <c r="F387" s="245" t="s">
        <v>603</v>
      </c>
      <c r="G387" s="243"/>
      <c r="H387" s="246">
        <v>4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136</v>
      </c>
      <c r="AU387" s="252" t="s">
        <v>90</v>
      </c>
      <c r="AV387" s="14" t="s">
        <v>90</v>
      </c>
      <c r="AW387" s="14" t="s">
        <v>36</v>
      </c>
      <c r="AX387" s="14" t="s">
        <v>81</v>
      </c>
      <c r="AY387" s="252" t="s">
        <v>127</v>
      </c>
    </row>
    <row r="388" s="15" customFormat="1">
      <c r="A388" s="15"/>
      <c r="B388" s="253"/>
      <c r="C388" s="254"/>
      <c r="D388" s="233" t="s">
        <v>136</v>
      </c>
      <c r="E388" s="255" t="s">
        <v>1</v>
      </c>
      <c r="F388" s="256" t="s">
        <v>158</v>
      </c>
      <c r="G388" s="254"/>
      <c r="H388" s="257">
        <v>4</v>
      </c>
      <c r="I388" s="258"/>
      <c r="J388" s="254"/>
      <c r="K388" s="254"/>
      <c r="L388" s="259"/>
      <c r="M388" s="260"/>
      <c r="N388" s="261"/>
      <c r="O388" s="261"/>
      <c r="P388" s="261"/>
      <c r="Q388" s="261"/>
      <c r="R388" s="261"/>
      <c r="S388" s="261"/>
      <c r="T388" s="262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3" t="s">
        <v>136</v>
      </c>
      <c r="AU388" s="263" t="s">
        <v>90</v>
      </c>
      <c r="AV388" s="15" t="s">
        <v>134</v>
      </c>
      <c r="AW388" s="15" t="s">
        <v>36</v>
      </c>
      <c r="AX388" s="15" t="s">
        <v>88</v>
      </c>
      <c r="AY388" s="263" t="s">
        <v>127</v>
      </c>
    </row>
    <row r="389" s="2" customFormat="1" ht="55.5" customHeight="1">
      <c r="A389" s="38"/>
      <c r="B389" s="39"/>
      <c r="C389" s="218" t="s">
        <v>604</v>
      </c>
      <c r="D389" s="218" t="s">
        <v>129</v>
      </c>
      <c r="E389" s="219" t="s">
        <v>605</v>
      </c>
      <c r="F389" s="220" t="s">
        <v>606</v>
      </c>
      <c r="G389" s="221" t="s">
        <v>180</v>
      </c>
      <c r="H389" s="222">
        <v>4</v>
      </c>
      <c r="I389" s="223"/>
      <c r="J389" s="224">
        <f>ROUND(I389*H389,2)</f>
        <v>0</v>
      </c>
      <c r="K389" s="220" t="s">
        <v>133</v>
      </c>
      <c r="L389" s="44"/>
      <c r="M389" s="225" t="s">
        <v>1</v>
      </c>
      <c r="N389" s="226" t="s">
        <v>46</v>
      </c>
      <c r="O389" s="91"/>
      <c r="P389" s="227">
        <f>O389*H389</f>
        <v>0</v>
      </c>
      <c r="Q389" s="227">
        <v>0.00034000000000000002</v>
      </c>
      <c r="R389" s="227">
        <f>Q389*H389</f>
        <v>0.0013600000000000001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134</v>
      </c>
      <c r="AT389" s="229" t="s">
        <v>129</v>
      </c>
      <c r="AU389" s="229" t="s">
        <v>90</v>
      </c>
      <c r="AY389" s="17" t="s">
        <v>127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88</v>
      </c>
      <c r="BK389" s="230">
        <f>ROUND(I389*H389,2)</f>
        <v>0</v>
      </c>
      <c r="BL389" s="17" t="s">
        <v>134</v>
      </c>
      <c r="BM389" s="229" t="s">
        <v>607</v>
      </c>
    </row>
    <row r="390" s="14" customFormat="1">
      <c r="A390" s="14"/>
      <c r="B390" s="242"/>
      <c r="C390" s="243"/>
      <c r="D390" s="233" t="s">
        <v>136</v>
      </c>
      <c r="E390" s="244" t="s">
        <v>1</v>
      </c>
      <c r="F390" s="245" t="s">
        <v>603</v>
      </c>
      <c r="G390" s="243"/>
      <c r="H390" s="246">
        <v>4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136</v>
      </c>
      <c r="AU390" s="252" t="s">
        <v>90</v>
      </c>
      <c r="AV390" s="14" t="s">
        <v>90</v>
      </c>
      <c r="AW390" s="14" t="s">
        <v>36</v>
      </c>
      <c r="AX390" s="14" t="s">
        <v>88</v>
      </c>
      <c r="AY390" s="252" t="s">
        <v>127</v>
      </c>
    </row>
    <row r="391" s="2" customFormat="1" ht="37.8" customHeight="1">
      <c r="A391" s="38"/>
      <c r="B391" s="39"/>
      <c r="C391" s="218" t="s">
        <v>608</v>
      </c>
      <c r="D391" s="218" t="s">
        <v>129</v>
      </c>
      <c r="E391" s="219" t="s">
        <v>609</v>
      </c>
      <c r="F391" s="220" t="s">
        <v>610</v>
      </c>
      <c r="G391" s="221" t="s">
        <v>132</v>
      </c>
      <c r="H391" s="222">
        <v>44.549999999999997</v>
      </c>
      <c r="I391" s="223"/>
      <c r="J391" s="224">
        <f>ROUND(I391*H391,2)</f>
        <v>0</v>
      </c>
      <c r="K391" s="220" t="s">
        <v>133</v>
      </c>
      <c r="L391" s="44"/>
      <c r="M391" s="225" t="s">
        <v>1</v>
      </c>
      <c r="N391" s="226" t="s">
        <v>46</v>
      </c>
      <c r="O391" s="91"/>
      <c r="P391" s="227">
        <f>O391*H391</f>
        <v>0</v>
      </c>
      <c r="Q391" s="227">
        <v>0.00048000000000000001</v>
      </c>
      <c r="R391" s="227">
        <f>Q391*H391</f>
        <v>0.021384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134</v>
      </c>
      <c r="AT391" s="229" t="s">
        <v>129</v>
      </c>
      <c r="AU391" s="229" t="s">
        <v>90</v>
      </c>
      <c r="AY391" s="17" t="s">
        <v>127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88</v>
      </c>
      <c r="BK391" s="230">
        <f>ROUND(I391*H391,2)</f>
        <v>0</v>
      </c>
      <c r="BL391" s="17" t="s">
        <v>134</v>
      </c>
      <c r="BM391" s="229" t="s">
        <v>611</v>
      </c>
    </row>
    <row r="392" s="13" customFormat="1">
      <c r="A392" s="13"/>
      <c r="B392" s="231"/>
      <c r="C392" s="232"/>
      <c r="D392" s="233" t="s">
        <v>136</v>
      </c>
      <c r="E392" s="234" t="s">
        <v>1</v>
      </c>
      <c r="F392" s="235" t="s">
        <v>137</v>
      </c>
      <c r="G392" s="232"/>
      <c r="H392" s="234" t="s">
        <v>1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1" t="s">
        <v>136</v>
      </c>
      <c r="AU392" s="241" t="s">
        <v>90</v>
      </c>
      <c r="AV392" s="13" t="s">
        <v>88</v>
      </c>
      <c r="AW392" s="13" t="s">
        <v>36</v>
      </c>
      <c r="AX392" s="13" t="s">
        <v>81</v>
      </c>
      <c r="AY392" s="241" t="s">
        <v>127</v>
      </c>
    </row>
    <row r="393" s="13" customFormat="1">
      <c r="A393" s="13"/>
      <c r="B393" s="231"/>
      <c r="C393" s="232"/>
      <c r="D393" s="233" t="s">
        <v>136</v>
      </c>
      <c r="E393" s="234" t="s">
        <v>1</v>
      </c>
      <c r="F393" s="235" t="s">
        <v>138</v>
      </c>
      <c r="G393" s="232"/>
      <c r="H393" s="234" t="s">
        <v>1</v>
      </c>
      <c r="I393" s="236"/>
      <c r="J393" s="232"/>
      <c r="K393" s="232"/>
      <c r="L393" s="237"/>
      <c r="M393" s="238"/>
      <c r="N393" s="239"/>
      <c r="O393" s="239"/>
      <c r="P393" s="239"/>
      <c r="Q393" s="239"/>
      <c r="R393" s="239"/>
      <c r="S393" s="239"/>
      <c r="T393" s="24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1" t="s">
        <v>136</v>
      </c>
      <c r="AU393" s="241" t="s">
        <v>90</v>
      </c>
      <c r="AV393" s="13" t="s">
        <v>88</v>
      </c>
      <c r="AW393" s="13" t="s">
        <v>36</v>
      </c>
      <c r="AX393" s="13" t="s">
        <v>81</v>
      </c>
      <c r="AY393" s="241" t="s">
        <v>127</v>
      </c>
    </row>
    <row r="394" s="14" customFormat="1">
      <c r="A394" s="14"/>
      <c r="B394" s="242"/>
      <c r="C394" s="243"/>
      <c r="D394" s="233" t="s">
        <v>136</v>
      </c>
      <c r="E394" s="244" t="s">
        <v>1</v>
      </c>
      <c r="F394" s="245" t="s">
        <v>612</v>
      </c>
      <c r="G394" s="243"/>
      <c r="H394" s="246">
        <v>44.549999999999997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136</v>
      </c>
      <c r="AU394" s="252" t="s">
        <v>90</v>
      </c>
      <c r="AV394" s="14" t="s">
        <v>90</v>
      </c>
      <c r="AW394" s="14" t="s">
        <v>36</v>
      </c>
      <c r="AX394" s="14" t="s">
        <v>88</v>
      </c>
      <c r="AY394" s="252" t="s">
        <v>127</v>
      </c>
    </row>
    <row r="395" s="2" customFormat="1" ht="37.8" customHeight="1">
      <c r="A395" s="38"/>
      <c r="B395" s="39"/>
      <c r="C395" s="218" t="s">
        <v>613</v>
      </c>
      <c r="D395" s="218" t="s">
        <v>129</v>
      </c>
      <c r="E395" s="219" t="s">
        <v>614</v>
      </c>
      <c r="F395" s="220" t="s">
        <v>615</v>
      </c>
      <c r="G395" s="221" t="s">
        <v>180</v>
      </c>
      <c r="H395" s="222">
        <v>4</v>
      </c>
      <c r="I395" s="223"/>
      <c r="J395" s="224">
        <f>ROUND(I395*H395,2)</f>
        <v>0</v>
      </c>
      <c r="K395" s="220" t="s">
        <v>1</v>
      </c>
      <c r="L395" s="44"/>
      <c r="M395" s="225" t="s">
        <v>1</v>
      </c>
      <c r="N395" s="226" t="s">
        <v>46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134</v>
      </c>
      <c r="AT395" s="229" t="s">
        <v>129</v>
      </c>
      <c r="AU395" s="229" t="s">
        <v>90</v>
      </c>
      <c r="AY395" s="17" t="s">
        <v>127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88</v>
      </c>
      <c r="BK395" s="230">
        <f>ROUND(I395*H395,2)</f>
        <v>0</v>
      </c>
      <c r="BL395" s="17" t="s">
        <v>134</v>
      </c>
      <c r="BM395" s="229" t="s">
        <v>616</v>
      </c>
    </row>
    <row r="396" s="14" customFormat="1">
      <c r="A396" s="14"/>
      <c r="B396" s="242"/>
      <c r="C396" s="243"/>
      <c r="D396" s="233" t="s">
        <v>136</v>
      </c>
      <c r="E396" s="244" t="s">
        <v>1</v>
      </c>
      <c r="F396" s="245" t="s">
        <v>603</v>
      </c>
      <c r="G396" s="243"/>
      <c r="H396" s="246">
        <v>4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136</v>
      </c>
      <c r="AU396" s="252" t="s">
        <v>90</v>
      </c>
      <c r="AV396" s="14" t="s">
        <v>90</v>
      </c>
      <c r="AW396" s="14" t="s">
        <v>36</v>
      </c>
      <c r="AX396" s="14" t="s">
        <v>88</v>
      </c>
      <c r="AY396" s="252" t="s">
        <v>127</v>
      </c>
    </row>
    <row r="397" s="2" customFormat="1" ht="24.15" customHeight="1">
      <c r="A397" s="38"/>
      <c r="B397" s="39"/>
      <c r="C397" s="218" t="s">
        <v>617</v>
      </c>
      <c r="D397" s="218" t="s">
        <v>129</v>
      </c>
      <c r="E397" s="219" t="s">
        <v>618</v>
      </c>
      <c r="F397" s="220" t="s">
        <v>619</v>
      </c>
      <c r="G397" s="221" t="s">
        <v>180</v>
      </c>
      <c r="H397" s="222">
        <v>4</v>
      </c>
      <c r="I397" s="223"/>
      <c r="J397" s="224">
        <f>ROUND(I397*H397,2)</f>
        <v>0</v>
      </c>
      <c r="K397" s="220" t="s">
        <v>133</v>
      </c>
      <c r="L397" s="44"/>
      <c r="M397" s="225" t="s">
        <v>1</v>
      </c>
      <c r="N397" s="226" t="s">
        <v>46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134</v>
      </c>
      <c r="AT397" s="229" t="s">
        <v>129</v>
      </c>
      <c r="AU397" s="229" t="s">
        <v>90</v>
      </c>
      <c r="AY397" s="17" t="s">
        <v>127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88</v>
      </c>
      <c r="BK397" s="230">
        <f>ROUND(I397*H397,2)</f>
        <v>0</v>
      </c>
      <c r="BL397" s="17" t="s">
        <v>134</v>
      </c>
      <c r="BM397" s="229" t="s">
        <v>620</v>
      </c>
    </row>
    <row r="398" s="14" customFormat="1">
      <c r="A398" s="14"/>
      <c r="B398" s="242"/>
      <c r="C398" s="243"/>
      <c r="D398" s="233" t="s">
        <v>136</v>
      </c>
      <c r="E398" s="244" t="s">
        <v>1</v>
      </c>
      <c r="F398" s="245" t="s">
        <v>603</v>
      </c>
      <c r="G398" s="243"/>
      <c r="H398" s="246">
        <v>4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136</v>
      </c>
      <c r="AU398" s="252" t="s">
        <v>90</v>
      </c>
      <c r="AV398" s="14" t="s">
        <v>90</v>
      </c>
      <c r="AW398" s="14" t="s">
        <v>36</v>
      </c>
      <c r="AX398" s="14" t="s">
        <v>88</v>
      </c>
      <c r="AY398" s="252" t="s">
        <v>127</v>
      </c>
    </row>
    <row r="399" s="2" customFormat="1" ht="24.15" customHeight="1">
      <c r="A399" s="38"/>
      <c r="B399" s="39"/>
      <c r="C399" s="218" t="s">
        <v>621</v>
      </c>
      <c r="D399" s="218" t="s">
        <v>129</v>
      </c>
      <c r="E399" s="219" t="s">
        <v>622</v>
      </c>
      <c r="F399" s="220" t="s">
        <v>623</v>
      </c>
      <c r="G399" s="221" t="s">
        <v>359</v>
      </c>
      <c r="H399" s="222">
        <v>2</v>
      </c>
      <c r="I399" s="223"/>
      <c r="J399" s="224">
        <f>ROUND(I399*H399,2)</f>
        <v>0</v>
      </c>
      <c r="K399" s="220" t="s">
        <v>133</v>
      </c>
      <c r="L399" s="44"/>
      <c r="M399" s="225" t="s">
        <v>1</v>
      </c>
      <c r="N399" s="226" t="s">
        <v>46</v>
      </c>
      <c r="O399" s="91"/>
      <c r="P399" s="227">
        <f>O399*H399</f>
        <v>0</v>
      </c>
      <c r="Q399" s="227">
        <v>9.0000000000000006E-05</v>
      </c>
      <c r="R399" s="227">
        <f>Q399*H399</f>
        <v>0.00018000000000000001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134</v>
      </c>
      <c r="AT399" s="229" t="s">
        <v>129</v>
      </c>
      <c r="AU399" s="229" t="s">
        <v>90</v>
      </c>
      <c r="AY399" s="17" t="s">
        <v>127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88</v>
      </c>
      <c r="BK399" s="230">
        <f>ROUND(I399*H399,2)</f>
        <v>0</v>
      </c>
      <c r="BL399" s="17" t="s">
        <v>134</v>
      </c>
      <c r="BM399" s="229" t="s">
        <v>624</v>
      </c>
    </row>
    <row r="400" s="2" customFormat="1" ht="66.75" customHeight="1">
      <c r="A400" s="38"/>
      <c r="B400" s="39"/>
      <c r="C400" s="218" t="s">
        <v>625</v>
      </c>
      <c r="D400" s="218" t="s">
        <v>129</v>
      </c>
      <c r="E400" s="219" t="s">
        <v>626</v>
      </c>
      <c r="F400" s="220" t="s">
        <v>627</v>
      </c>
      <c r="G400" s="221" t="s">
        <v>180</v>
      </c>
      <c r="H400" s="222">
        <v>25.425000000000001</v>
      </c>
      <c r="I400" s="223"/>
      <c r="J400" s="224">
        <f>ROUND(I400*H400,2)</f>
        <v>0</v>
      </c>
      <c r="K400" s="220" t="s">
        <v>133</v>
      </c>
      <c r="L400" s="44"/>
      <c r="M400" s="225" t="s">
        <v>1</v>
      </c>
      <c r="N400" s="226" t="s">
        <v>46</v>
      </c>
      <c r="O400" s="91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134</v>
      </c>
      <c r="AT400" s="229" t="s">
        <v>129</v>
      </c>
      <c r="AU400" s="229" t="s">
        <v>90</v>
      </c>
      <c r="AY400" s="17" t="s">
        <v>127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88</v>
      </c>
      <c r="BK400" s="230">
        <f>ROUND(I400*H400,2)</f>
        <v>0</v>
      </c>
      <c r="BL400" s="17" t="s">
        <v>134</v>
      </c>
      <c r="BM400" s="229" t="s">
        <v>628</v>
      </c>
    </row>
    <row r="401" s="14" customFormat="1">
      <c r="A401" s="14"/>
      <c r="B401" s="242"/>
      <c r="C401" s="243"/>
      <c r="D401" s="233" t="s">
        <v>136</v>
      </c>
      <c r="E401" s="244" t="s">
        <v>1</v>
      </c>
      <c r="F401" s="245" t="s">
        <v>629</v>
      </c>
      <c r="G401" s="243"/>
      <c r="H401" s="246">
        <v>25.425000000000001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2" t="s">
        <v>136</v>
      </c>
      <c r="AU401" s="252" t="s">
        <v>90</v>
      </c>
      <c r="AV401" s="14" t="s">
        <v>90</v>
      </c>
      <c r="AW401" s="14" t="s">
        <v>36</v>
      </c>
      <c r="AX401" s="14" t="s">
        <v>88</v>
      </c>
      <c r="AY401" s="252" t="s">
        <v>127</v>
      </c>
    </row>
    <row r="402" s="2" customFormat="1" ht="66.75" customHeight="1">
      <c r="A402" s="38"/>
      <c r="B402" s="39"/>
      <c r="C402" s="218" t="s">
        <v>630</v>
      </c>
      <c r="D402" s="218" t="s">
        <v>129</v>
      </c>
      <c r="E402" s="219" t="s">
        <v>631</v>
      </c>
      <c r="F402" s="220" t="s">
        <v>632</v>
      </c>
      <c r="G402" s="221" t="s">
        <v>132</v>
      </c>
      <c r="H402" s="222">
        <v>35.640000000000001</v>
      </c>
      <c r="I402" s="223"/>
      <c r="J402" s="224">
        <f>ROUND(I402*H402,2)</f>
        <v>0</v>
      </c>
      <c r="K402" s="220" t="s">
        <v>133</v>
      </c>
      <c r="L402" s="44"/>
      <c r="M402" s="225" t="s">
        <v>1</v>
      </c>
      <c r="N402" s="226" t="s">
        <v>46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134</v>
      </c>
      <c r="AT402" s="229" t="s">
        <v>129</v>
      </c>
      <c r="AU402" s="229" t="s">
        <v>90</v>
      </c>
      <c r="AY402" s="17" t="s">
        <v>127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88</v>
      </c>
      <c r="BK402" s="230">
        <f>ROUND(I402*H402,2)</f>
        <v>0</v>
      </c>
      <c r="BL402" s="17" t="s">
        <v>134</v>
      </c>
      <c r="BM402" s="229" t="s">
        <v>633</v>
      </c>
    </row>
    <row r="403" s="14" customFormat="1">
      <c r="A403" s="14"/>
      <c r="B403" s="242"/>
      <c r="C403" s="243"/>
      <c r="D403" s="233" t="s">
        <v>136</v>
      </c>
      <c r="E403" s="244" t="s">
        <v>1</v>
      </c>
      <c r="F403" s="245" t="s">
        <v>634</v>
      </c>
      <c r="G403" s="243"/>
      <c r="H403" s="246">
        <v>35.640000000000001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2" t="s">
        <v>136</v>
      </c>
      <c r="AU403" s="252" t="s">
        <v>90</v>
      </c>
      <c r="AV403" s="14" t="s">
        <v>90</v>
      </c>
      <c r="AW403" s="14" t="s">
        <v>36</v>
      </c>
      <c r="AX403" s="14" t="s">
        <v>88</v>
      </c>
      <c r="AY403" s="252" t="s">
        <v>127</v>
      </c>
    </row>
    <row r="404" s="2" customFormat="1" ht="55.5" customHeight="1">
      <c r="A404" s="38"/>
      <c r="B404" s="39"/>
      <c r="C404" s="218" t="s">
        <v>635</v>
      </c>
      <c r="D404" s="218" t="s">
        <v>129</v>
      </c>
      <c r="E404" s="219" t="s">
        <v>636</v>
      </c>
      <c r="F404" s="220" t="s">
        <v>637</v>
      </c>
      <c r="G404" s="221" t="s">
        <v>132</v>
      </c>
      <c r="H404" s="222">
        <v>3</v>
      </c>
      <c r="I404" s="223"/>
      <c r="J404" s="224">
        <f>ROUND(I404*H404,2)</f>
        <v>0</v>
      </c>
      <c r="K404" s="220" t="s">
        <v>133</v>
      </c>
      <c r="L404" s="44"/>
      <c r="M404" s="225" t="s">
        <v>1</v>
      </c>
      <c r="N404" s="226" t="s">
        <v>46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134</v>
      </c>
      <c r="AT404" s="229" t="s">
        <v>129</v>
      </c>
      <c r="AU404" s="229" t="s">
        <v>90</v>
      </c>
      <c r="AY404" s="17" t="s">
        <v>127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88</v>
      </c>
      <c r="BK404" s="230">
        <f>ROUND(I404*H404,2)</f>
        <v>0</v>
      </c>
      <c r="BL404" s="17" t="s">
        <v>134</v>
      </c>
      <c r="BM404" s="229" t="s">
        <v>638</v>
      </c>
    </row>
    <row r="405" s="14" customFormat="1">
      <c r="A405" s="14"/>
      <c r="B405" s="242"/>
      <c r="C405" s="243"/>
      <c r="D405" s="233" t="s">
        <v>136</v>
      </c>
      <c r="E405" s="244" t="s">
        <v>1</v>
      </c>
      <c r="F405" s="245" t="s">
        <v>639</v>
      </c>
      <c r="G405" s="243"/>
      <c r="H405" s="246">
        <v>3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136</v>
      </c>
      <c r="AU405" s="252" t="s">
        <v>90</v>
      </c>
      <c r="AV405" s="14" t="s">
        <v>90</v>
      </c>
      <c r="AW405" s="14" t="s">
        <v>36</v>
      </c>
      <c r="AX405" s="14" t="s">
        <v>88</v>
      </c>
      <c r="AY405" s="252" t="s">
        <v>127</v>
      </c>
    </row>
    <row r="406" s="2" customFormat="1" ht="76.35" customHeight="1">
      <c r="A406" s="38"/>
      <c r="B406" s="39"/>
      <c r="C406" s="218" t="s">
        <v>640</v>
      </c>
      <c r="D406" s="218" t="s">
        <v>129</v>
      </c>
      <c r="E406" s="219" t="s">
        <v>641</v>
      </c>
      <c r="F406" s="220" t="s">
        <v>642</v>
      </c>
      <c r="G406" s="221" t="s">
        <v>132</v>
      </c>
      <c r="H406" s="222">
        <v>101.7</v>
      </c>
      <c r="I406" s="223"/>
      <c r="J406" s="224">
        <f>ROUND(I406*H406,2)</f>
        <v>0</v>
      </c>
      <c r="K406" s="220" t="s">
        <v>133</v>
      </c>
      <c r="L406" s="44"/>
      <c r="M406" s="225" t="s">
        <v>1</v>
      </c>
      <c r="N406" s="226" t="s">
        <v>46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134</v>
      </c>
      <c r="AT406" s="229" t="s">
        <v>129</v>
      </c>
      <c r="AU406" s="229" t="s">
        <v>90</v>
      </c>
      <c r="AY406" s="17" t="s">
        <v>127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88</v>
      </c>
      <c r="BK406" s="230">
        <f>ROUND(I406*H406,2)</f>
        <v>0</v>
      </c>
      <c r="BL406" s="17" t="s">
        <v>134</v>
      </c>
      <c r="BM406" s="229" t="s">
        <v>643</v>
      </c>
    </row>
    <row r="407" s="14" customFormat="1">
      <c r="A407" s="14"/>
      <c r="B407" s="242"/>
      <c r="C407" s="243"/>
      <c r="D407" s="233" t="s">
        <v>136</v>
      </c>
      <c r="E407" s="244" t="s">
        <v>1</v>
      </c>
      <c r="F407" s="245" t="s">
        <v>644</v>
      </c>
      <c r="G407" s="243"/>
      <c r="H407" s="246">
        <v>101.7</v>
      </c>
      <c r="I407" s="247"/>
      <c r="J407" s="243"/>
      <c r="K407" s="243"/>
      <c r="L407" s="248"/>
      <c r="M407" s="249"/>
      <c r="N407" s="250"/>
      <c r="O407" s="250"/>
      <c r="P407" s="250"/>
      <c r="Q407" s="250"/>
      <c r="R407" s="250"/>
      <c r="S407" s="250"/>
      <c r="T407" s="25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136</v>
      </c>
      <c r="AU407" s="252" t="s">
        <v>90</v>
      </c>
      <c r="AV407" s="14" t="s">
        <v>90</v>
      </c>
      <c r="AW407" s="14" t="s">
        <v>36</v>
      </c>
      <c r="AX407" s="14" t="s">
        <v>88</v>
      </c>
      <c r="AY407" s="252" t="s">
        <v>127</v>
      </c>
    </row>
    <row r="408" s="12" customFormat="1" ht="22.8" customHeight="1">
      <c r="A408" s="12"/>
      <c r="B408" s="202"/>
      <c r="C408" s="203"/>
      <c r="D408" s="204" t="s">
        <v>80</v>
      </c>
      <c r="E408" s="216" t="s">
        <v>645</v>
      </c>
      <c r="F408" s="216" t="s">
        <v>646</v>
      </c>
      <c r="G408" s="203"/>
      <c r="H408" s="203"/>
      <c r="I408" s="206"/>
      <c r="J408" s="217">
        <f>BK408</f>
        <v>0</v>
      </c>
      <c r="K408" s="203"/>
      <c r="L408" s="208"/>
      <c r="M408" s="209"/>
      <c r="N408" s="210"/>
      <c r="O408" s="210"/>
      <c r="P408" s="211">
        <f>SUM(P409:P434)</f>
        <v>0</v>
      </c>
      <c r="Q408" s="210"/>
      <c r="R408" s="211">
        <f>SUM(R409:R434)</f>
        <v>0</v>
      </c>
      <c r="S408" s="210"/>
      <c r="T408" s="212">
        <f>SUM(T409:T434)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3" t="s">
        <v>88</v>
      </c>
      <c r="AT408" s="214" t="s">
        <v>80</v>
      </c>
      <c r="AU408" s="214" t="s">
        <v>88</v>
      </c>
      <c r="AY408" s="213" t="s">
        <v>127</v>
      </c>
      <c r="BK408" s="215">
        <f>SUM(BK409:BK434)</f>
        <v>0</v>
      </c>
    </row>
    <row r="409" s="2" customFormat="1" ht="37.8" customHeight="1">
      <c r="A409" s="38"/>
      <c r="B409" s="39"/>
      <c r="C409" s="218" t="s">
        <v>647</v>
      </c>
      <c r="D409" s="218" t="s">
        <v>129</v>
      </c>
      <c r="E409" s="219" t="s">
        <v>648</v>
      </c>
      <c r="F409" s="220" t="s">
        <v>649</v>
      </c>
      <c r="G409" s="221" t="s">
        <v>272</v>
      </c>
      <c r="H409" s="222">
        <v>99.358999999999995</v>
      </c>
      <c r="I409" s="223"/>
      <c r="J409" s="224">
        <f>ROUND(I409*H409,2)</f>
        <v>0</v>
      </c>
      <c r="K409" s="220" t="s">
        <v>133</v>
      </c>
      <c r="L409" s="44"/>
      <c r="M409" s="225" t="s">
        <v>1</v>
      </c>
      <c r="N409" s="226" t="s">
        <v>46</v>
      </c>
      <c r="O409" s="91"/>
      <c r="P409" s="227">
        <f>O409*H409</f>
        <v>0</v>
      </c>
      <c r="Q409" s="227">
        <v>0</v>
      </c>
      <c r="R409" s="227">
        <f>Q409*H409</f>
        <v>0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134</v>
      </c>
      <c r="AT409" s="229" t="s">
        <v>129</v>
      </c>
      <c r="AU409" s="229" t="s">
        <v>90</v>
      </c>
      <c r="AY409" s="17" t="s">
        <v>127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88</v>
      </c>
      <c r="BK409" s="230">
        <f>ROUND(I409*H409,2)</f>
        <v>0</v>
      </c>
      <c r="BL409" s="17" t="s">
        <v>134</v>
      </c>
      <c r="BM409" s="229" t="s">
        <v>650</v>
      </c>
    </row>
    <row r="410" s="14" customFormat="1">
      <c r="A410" s="14"/>
      <c r="B410" s="242"/>
      <c r="C410" s="243"/>
      <c r="D410" s="233" t="s">
        <v>136</v>
      </c>
      <c r="E410" s="244" t="s">
        <v>1</v>
      </c>
      <c r="F410" s="245" t="s">
        <v>651</v>
      </c>
      <c r="G410" s="243"/>
      <c r="H410" s="246">
        <v>99.358999999999995</v>
      </c>
      <c r="I410" s="247"/>
      <c r="J410" s="243"/>
      <c r="K410" s="243"/>
      <c r="L410" s="248"/>
      <c r="M410" s="249"/>
      <c r="N410" s="250"/>
      <c r="O410" s="250"/>
      <c r="P410" s="250"/>
      <c r="Q410" s="250"/>
      <c r="R410" s="250"/>
      <c r="S410" s="250"/>
      <c r="T410" s="251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2" t="s">
        <v>136</v>
      </c>
      <c r="AU410" s="252" t="s">
        <v>90</v>
      </c>
      <c r="AV410" s="14" t="s">
        <v>90</v>
      </c>
      <c r="AW410" s="14" t="s">
        <v>36</v>
      </c>
      <c r="AX410" s="14" t="s">
        <v>88</v>
      </c>
      <c r="AY410" s="252" t="s">
        <v>127</v>
      </c>
    </row>
    <row r="411" s="2" customFormat="1" ht="37.8" customHeight="1">
      <c r="A411" s="38"/>
      <c r="B411" s="39"/>
      <c r="C411" s="218" t="s">
        <v>652</v>
      </c>
      <c r="D411" s="218" t="s">
        <v>129</v>
      </c>
      <c r="E411" s="219" t="s">
        <v>653</v>
      </c>
      <c r="F411" s="220" t="s">
        <v>654</v>
      </c>
      <c r="G411" s="221" t="s">
        <v>272</v>
      </c>
      <c r="H411" s="222">
        <v>1292.0699999999999</v>
      </c>
      <c r="I411" s="223"/>
      <c r="J411" s="224">
        <f>ROUND(I411*H411,2)</f>
        <v>0</v>
      </c>
      <c r="K411" s="220" t="s">
        <v>133</v>
      </c>
      <c r="L411" s="44"/>
      <c r="M411" s="225" t="s">
        <v>1</v>
      </c>
      <c r="N411" s="226" t="s">
        <v>46</v>
      </c>
      <c r="O411" s="91"/>
      <c r="P411" s="227">
        <f>O411*H411</f>
        <v>0</v>
      </c>
      <c r="Q411" s="227">
        <v>0</v>
      </c>
      <c r="R411" s="227">
        <f>Q411*H411</f>
        <v>0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134</v>
      </c>
      <c r="AT411" s="229" t="s">
        <v>129</v>
      </c>
      <c r="AU411" s="229" t="s">
        <v>90</v>
      </c>
      <c r="AY411" s="17" t="s">
        <v>127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88</v>
      </c>
      <c r="BK411" s="230">
        <f>ROUND(I411*H411,2)</f>
        <v>0</v>
      </c>
      <c r="BL411" s="17" t="s">
        <v>134</v>
      </c>
      <c r="BM411" s="229" t="s">
        <v>655</v>
      </c>
    </row>
    <row r="412" s="13" customFormat="1">
      <c r="A412" s="13"/>
      <c r="B412" s="231"/>
      <c r="C412" s="232"/>
      <c r="D412" s="233" t="s">
        <v>136</v>
      </c>
      <c r="E412" s="234" t="s">
        <v>1</v>
      </c>
      <c r="F412" s="235" t="s">
        <v>656</v>
      </c>
      <c r="G412" s="232"/>
      <c r="H412" s="234" t="s">
        <v>1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136</v>
      </c>
      <c r="AU412" s="241" t="s">
        <v>90</v>
      </c>
      <c r="AV412" s="13" t="s">
        <v>88</v>
      </c>
      <c r="AW412" s="13" t="s">
        <v>36</v>
      </c>
      <c r="AX412" s="13" t="s">
        <v>81</v>
      </c>
      <c r="AY412" s="241" t="s">
        <v>127</v>
      </c>
    </row>
    <row r="413" s="14" customFormat="1">
      <c r="A413" s="14"/>
      <c r="B413" s="242"/>
      <c r="C413" s="243"/>
      <c r="D413" s="233" t="s">
        <v>136</v>
      </c>
      <c r="E413" s="244" t="s">
        <v>1</v>
      </c>
      <c r="F413" s="245" t="s">
        <v>657</v>
      </c>
      <c r="G413" s="243"/>
      <c r="H413" s="246">
        <v>1292.0699999999999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2" t="s">
        <v>136</v>
      </c>
      <c r="AU413" s="252" t="s">
        <v>90</v>
      </c>
      <c r="AV413" s="14" t="s">
        <v>90</v>
      </c>
      <c r="AW413" s="14" t="s">
        <v>36</v>
      </c>
      <c r="AX413" s="14" t="s">
        <v>88</v>
      </c>
      <c r="AY413" s="252" t="s">
        <v>127</v>
      </c>
    </row>
    <row r="414" s="2" customFormat="1" ht="37.8" customHeight="1">
      <c r="A414" s="38"/>
      <c r="B414" s="39"/>
      <c r="C414" s="218" t="s">
        <v>658</v>
      </c>
      <c r="D414" s="218" t="s">
        <v>129</v>
      </c>
      <c r="E414" s="219" t="s">
        <v>659</v>
      </c>
      <c r="F414" s="220" t="s">
        <v>660</v>
      </c>
      <c r="G414" s="221" t="s">
        <v>272</v>
      </c>
      <c r="H414" s="222">
        <v>33.164999999999999</v>
      </c>
      <c r="I414" s="223"/>
      <c r="J414" s="224">
        <f>ROUND(I414*H414,2)</f>
        <v>0</v>
      </c>
      <c r="K414" s="220" t="s">
        <v>133</v>
      </c>
      <c r="L414" s="44"/>
      <c r="M414" s="225" t="s">
        <v>1</v>
      </c>
      <c r="N414" s="226" t="s">
        <v>46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134</v>
      </c>
      <c r="AT414" s="229" t="s">
        <v>129</v>
      </c>
      <c r="AU414" s="229" t="s">
        <v>90</v>
      </c>
      <c r="AY414" s="17" t="s">
        <v>127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88</v>
      </c>
      <c r="BK414" s="230">
        <f>ROUND(I414*H414,2)</f>
        <v>0</v>
      </c>
      <c r="BL414" s="17" t="s">
        <v>134</v>
      </c>
      <c r="BM414" s="229" t="s">
        <v>661</v>
      </c>
    </row>
    <row r="415" s="14" customFormat="1">
      <c r="A415" s="14"/>
      <c r="B415" s="242"/>
      <c r="C415" s="243"/>
      <c r="D415" s="233" t="s">
        <v>136</v>
      </c>
      <c r="E415" s="244" t="s">
        <v>1</v>
      </c>
      <c r="F415" s="245" t="s">
        <v>662</v>
      </c>
      <c r="G415" s="243"/>
      <c r="H415" s="246">
        <v>2.3170000000000002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136</v>
      </c>
      <c r="AU415" s="252" t="s">
        <v>90</v>
      </c>
      <c r="AV415" s="14" t="s">
        <v>90</v>
      </c>
      <c r="AW415" s="14" t="s">
        <v>36</v>
      </c>
      <c r="AX415" s="14" t="s">
        <v>81</v>
      </c>
      <c r="AY415" s="252" t="s">
        <v>127</v>
      </c>
    </row>
    <row r="416" s="14" customFormat="1">
      <c r="A416" s="14"/>
      <c r="B416" s="242"/>
      <c r="C416" s="243"/>
      <c r="D416" s="233" t="s">
        <v>136</v>
      </c>
      <c r="E416" s="244" t="s">
        <v>1</v>
      </c>
      <c r="F416" s="245" t="s">
        <v>663</v>
      </c>
      <c r="G416" s="243"/>
      <c r="H416" s="246">
        <v>2.4580000000000002</v>
      </c>
      <c r="I416" s="247"/>
      <c r="J416" s="243"/>
      <c r="K416" s="243"/>
      <c r="L416" s="248"/>
      <c r="M416" s="249"/>
      <c r="N416" s="250"/>
      <c r="O416" s="250"/>
      <c r="P416" s="250"/>
      <c r="Q416" s="250"/>
      <c r="R416" s="250"/>
      <c r="S416" s="250"/>
      <c r="T416" s="25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2" t="s">
        <v>136</v>
      </c>
      <c r="AU416" s="252" t="s">
        <v>90</v>
      </c>
      <c r="AV416" s="14" t="s">
        <v>90</v>
      </c>
      <c r="AW416" s="14" t="s">
        <v>36</v>
      </c>
      <c r="AX416" s="14" t="s">
        <v>81</v>
      </c>
      <c r="AY416" s="252" t="s">
        <v>127</v>
      </c>
    </row>
    <row r="417" s="14" customFormat="1">
      <c r="A417" s="14"/>
      <c r="B417" s="242"/>
      <c r="C417" s="243"/>
      <c r="D417" s="233" t="s">
        <v>136</v>
      </c>
      <c r="E417" s="244" t="s">
        <v>1</v>
      </c>
      <c r="F417" s="245" t="s">
        <v>664</v>
      </c>
      <c r="G417" s="243"/>
      <c r="H417" s="246">
        <v>25.129999999999999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2" t="s">
        <v>136</v>
      </c>
      <c r="AU417" s="252" t="s">
        <v>90</v>
      </c>
      <c r="AV417" s="14" t="s">
        <v>90</v>
      </c>
      <c r="AW417" s="14" t="s">
        <v>36</v>
      </c>
      <c r="AX417" s="14" t="s">
        <v>81</v>
      </c>
      <c r="AY417" s="252" t="s">
        <v>127</v>
      </c>
    </row>
    <row r="418" s="14" customFormat="1">
      <c r="A418" s="14"/>
      <c r="B418" s="242"/>
      <c r="C418" s="243"/>
      <c r="D418" s="233" t="s">
        <v>136</v>
      </c>
      <c r="E418" s="244" t="s">
        <v>1</v>
      </c>
      <c r="F418" s="245" t="s">
        <v>665</v>
      </c>
      <c r="G418" s="243"/>
      <c r="H418" s="246">
        <v>3.2599999999999998</v>
      </c>
      <c r="I418" s="247"/>
      <c r="J418" s="243"/>
      <c r="K418" s="243"/>
      <c r="L418" s="248"/>
      <c r="M418" s="249"/>
      <c r="N418" s="250"/>
      <c r="O418" s="250"/>
      <c r="P418" s="250"/>
      <c r="Q418" s="250"/>
      <c r="R418" s="250"/>
      <c r="S418" s="250"/>
      <c r="T418" s="25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2" t="s">
        <v>136</v>
      </c>
      <c r="AU418" s="252" t="s">
        <v>90</v>
      </c>
      <c r="AV418" s="14" t="s">
        <v>90</v>
      </c>
      <c r="AW418" s="14" t="s">
        <v>36</v>
      </c>
      <c r="AX418" s="14" t="s">
        <v>81</v>
      </c>
      <c r="AY418" s="252" t="s">
        <v>127</v>
      </c>
    </row>
    <row r="419" s="15" customFormat="1">
      <c r="A419" s="15"/>
      <c r="B419" s="253"/>
      <c r="C419" s="254"/>
      <c r="D419" s="233" t="s">
        <v>136</v>
      </c>
      <c r="E419" s="255" t="s">
        <v>1</v>
      </c>
      <c r="F419" s="256" t="s">
        <v>158</v>
      </c>
      <c r="G419" s="254"/>
      <c r="H419" s="257">
        <v>33.164999999999999</v>
      </c>
      <c r="I419" s="258"/>
      <c r="J419" s="254"/>
      <c r="K419" s="254"/>
      <c r="L419" s="259"/>
      <c r="M419" s="260"/>
      <c r="N419" s="261"/>
      <c r="O419" s="261"/>
      <c r="P419" s="261"/>
      <c r="Q419" s="261"/>
      <c r="R419" s="261"/>
      <c r="S419" s="261"/>
      <c r="T419" s="262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3" t="s">
        <v>136</v>
      </c>
      <c r="AU419" s="263" t="s">
        <v>90</v>
      </c>
      <c r="AV419" s="15" t="s">
        <v>134</v>
      </c>
      <c r="AW419" s="15" t="s">
        <v>36</v>
      </c>
      <c r="AX419" s="15" t="s">
        <v>88</v>
      </c>
      <c r="AY419" s="263" t="s">
        <v>127</v>
      </c>
    </row>
    <row r="420" s="2" customFormat="1" ht="37.8" customHeight="1">
      <c r="A420" s="38"/>
      <c r="B420" s="39"/>
      <c r="C420" s="218" t="s">
        <v>666</v>
      </c>
      <c r="D420" s="218" t="s">
        <v>129</v>
      </c>
      <c r="E420" s="219" t="s">
        <v>667</v>
      </c>
      <c r="F420" s="220" t="s">
        <v>654</v>
      </c>
      <c r="G420" s="221" t="s">
        <v>272</v>
      </c>
      <c r="H420" s="222">
        <v>431.14499999999998</v>
      </c>
      <c r="I420" s="223"/>
      <c r="J420" s="224">
        <f>ROUND(I420*H420,2)</f>
        <v>0</v>
      </c>
      <c r="K420" s="220" t="s">
        <v>133</v>
      </c>
      <c r="L420" s="44"/>
      <c r="M420" s="225" t="s">
        <v>1</v>
      </c>
      <c r="N420" s="226" t="s">
        <v>46</v>
      </c>
      <c r="O420" s="91"/>
      <c r="P420" s="227">
        <f>O420*H420</f>
        <v>0</v>
      </c>
      <c r="Q420" s="227">
        <v>0</v>
      </c>
      <c r="R420" s="227">
        <f>Q420*H420</f>
        <v>0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134</v>
      </c>
      <c r="AT420" s="229" t="s">
        <v>129</v>
      </c>
      <c r="AU420" s="229" t="s">
        <v>90</v>
      </c>
      <c r="AY420" s="17" t="s">
        <v>127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88</v>
      </c>
      <c r="BK420" s="230">
        <f>ROUND(I420*H420,2)</f>
        <v>0</v>
      </c>
      <c r="BL420" s="17" t="s">
        <v>134</v>
      </c>
      <c r="BM420" s="229" t="s">
        <v>668</v>
      </c>
    </row>
    <row r="421" s="13" customFormat="1">
      <c r="A421" s="13"/>
      <c r="B421" s="231"/>
      <c r="C421" s="232"/>
      <c r="D421" s="233" t="s">
        <v>136</v>
      </c>
      <c r="E421" s="234" t="s">
        <v>1</v>
      </c>
      <c r="F421" s="235" t="s">
        <v>669</v>
      </c>
      <c r="G421" s="232"/>
      <c r="H421" s="234" t="s">
        <v>1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136</v>
      </c>
      <c r="AU421" s="241" t="s">
        <v>90</v>
      </c>
      <c r="AV421" s="13" t="s">
        <v>88</v>
      </c>
      <c r="AW421" s="13" t="s">
        <v>36</v>
      </c>
      <c r="AX421" s="13" t="s">
        <v>81</v>
      </c>
      <c r="AY421" s="241" t="s">
        <v>127</v>
      </c>
    </row>
    <row r="422" s="14" customFormat="1">
      <c r="A422" s="14"/>
      <c r="B422" s="242"/>
      <c r="C422" s="243"/>
      <c r="D422" s="233" t="s">
        <v>136</v>
      </c>
      <c r="E422" s="244" t="s">
        <v>1</v>
      </c>
      <c r="F422" s="245" t="s">
        <v>670</v>
      </c>
      <c r="G422" s="243"/>
      <c r="H422" s="246">
        <v>431.14499999999998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136</v>
      </c>
      <c r="AU422" s="252" t="s">
        <v>90</v>
      </c>
      <c r="AV422" s="14" t="s">
        <v>90</v>
      </c>
      <c r="AW422" s="14" t="s">
        <v>36</v>
      </c>
      <c r="AX422" s="14" t="s">
        <v>88</v>
      </c>
      <c r="AY422" s="252" t="s">
        <v>127</v>
      </c>
    </row>
    <row r="423" s="2" customFormat="1" ht="44.25" customHeight="1">
      <c r="A423" s="38"/>
      <c r="B423" s="39"/>
      <c r="C423" s="218" t="s">
        <v>671</v>
      </c>
      <c r="D423" s="268" t="s">
        <v>129</v>
      </c>
      <c r="E423" s="219" t="s">
        <v>672</v>
      </c>
      <c r="F423" s="220" t="s">
        <v>673</v>
      </c>
      <c r="G423" s="221" t="s">
        <v>272</v>
      </c>
      <c r="H423" s="222">
        <v>31.617000000000001</v>
      </c>
      <c r="I423" s="223"/>
      <c r="J423" s="224">
        <f>ROUND(I423*H423,2)</f>
        <v>0</v>
      </c>
      <c r="K423" s="220" t="s">
        <v>273</v>
      </c>
      <c r="L423" s="44"/>
      <c r="M423" s="225" t="s">
        <v>1</v>
      </c>
      <c r="N423" s="226" t="s">
        <v>46</v>
      </c>
      <c r="O423" s="91"/>
      <c r="P423" s="227">
        <f>O423*H423</f>
        <v>0</v>
      </c>
      <c r="Q423" s="227">
        <v>0</v>
      </c>
      <c r="R423" s="227">
        <f>Q423*H423</f>
        <v>0</v>
      </c>
      <c r="S423" s="227">
        <v>0</v>
      </c>
      <c r="T423" s="22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9" t="s">
        <v>134</v>
      </c>
      <c r="AT423" s="229" t="s">
        <v>129</v>
      </c>
      <c r="AU423" s="229" t="s">
        <v>90</v>
      </c>
      <c r="AY423" s="17" t="s">
        <v>127</v>
      </c>
      <c r="BE423" s="230">
        <f>IF(N423="základní",J423,0)</f>
        <v>0</v>
      </c>
      <c r="BF423" s="230">
        <f>IF(N423="snížená",J423,0)</f>
        <v>0</v>
      </c>
      <c r="BG423" s="230">
        <f>IF(N423="zákl. přenesená",J423,0)</f>
        <v>0</v>
      </c>
      <c r="BH423" s="230">
        <f>IF(N423="sníž. přenesená",J423,0)</f>
        <v>0</v>
      </c>
      <c r="BI423" s="230">
        <f>IF(N423="nulová",J423,0)</f>
        <v>0</v>
      </c>
      <c r="BJ423" s="17" t="s">
        <v>88</v>
      </c>
      <c r="BK423" s="230">
        <f>ROUND(I423*H423,2)</f>
        <v>0</v>
      </c>
      <c r="BL423" s="17" t="s">
        <v>134</v>
      </c>
      <c r="BM423" s="229" t="s">
        <v>674</v>
      </c>
    </row>
    <row r="424" s="14" customFormat="1">
      <c r="A424" s="14"/>
      <c r="B424" s="242"/>
      <c r="C424" s="243"/>
      <c r="D424" s="233" t="s">
        <v>136</v>
      </c>
      <c r="E424" s="244" t="s">
        <v>1</v>
      </c>
      <c r="F424" s="245" t="s">
        <v>662</v>
      </c>
      <c r="G424" s="243"/>
      <c r="H424" s="246">
        <v>2.3170000000000002</v>
      </c>
      <c r="I424" s="247"/>
      <c r="J424" s="243"/>
      <c r="K424" s="243"/>
      <c r="L424" s="248"/>
      <c r="M424" s="249"/>
      <c r="N424" s="250"/>
      <c r="O424" s="250"/>
      <c r="P424" s="250"/>
      <c r="Q424" s="250"/>
      <c r="R424" s="250"/>
      <c r="S424" s="250"/>
      <c r="T424" s="25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2" t="s">
        <v>136</v>
      </c>
      <c r="AU424" s="252" t="s">
        <v>90</v>
      </c>
      <c r="AV424" s="14" t="s">
        <v>90</v>
      </c>
      <c r="AW424" s="14" t="s">
        <v>36</v>
      </c>
      <c r="AX424" s="14" t="s">
        <v>81</v>
      </c>
      <c r="AY424" s="252" t="s">
        <v>127</v>
      </c>
    </row>
    <row r="425" s="14" customFormat="1">
      <c r="A425" s="14"/>
      <c r="B425" s="242"/>
      <c r="C425" s="243"/>
      <c r="D425" s="233" t="s">
        <v>136</v>
      </c>
      <c r="E425" s="244" t="s">
        <v>1</v>
      </c>
      <c r="F425" s="245" t="s">
        <v>675</v>
      </c>
      <c r="G425" s="243"/>
      <c r="H425" s="246">
        <v>0.91000000000000003</v>
      </c>
      <c r="I425" s="247"/>
      <c r="J425" s="243"/>
      <c r="K425" s="243"/>
      <c r="L425" s="248"/>
      <c r="M425" s="249"/>
      <c r="N425" s="250"/>
      <c r="O425" s="250"/>
      <c r="P425" s="250"/>
      <c r="Q425" s="250"/>
      <c r="R425" s="250"/>
      <c r="S425" s="250"/>
      <c r="T425" s="25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2" t="s">
        <v>136</v>
      </c>
      <c r="AU425" s="252" t="s">
        <v>90</v>
      </c>
      <c r="AV425" s="14" t="s">
        <v>90</v>
      </c>
      <c r="AW425" s="14" t="s">
        <v>36</v>
      </c>
      <c r="AX425" s="14" t="s">
        <v>81</v>
      </c>
      <c r="AY425" s="252" t="s">
        <v>127</v>
      </c>
    </row>
    <row r="426" s="14" customFormat="1">
      <c r="A426" s="14"/>
      <c r="B426" s="242"/>
      <c r="C426" s="243"/>
      <c r="D426" s="233" t="s">
        <v>136</v>
      </c>
      <c r="E426" s="244" t="s">
        <v>1</v>
      </c>
      <c r="F426" s="245" t="s">
        <v>664</v>
      </c>
      <c r="G426" s="243"/>
      <c r="H426" s="246">
        <v>25.129999999999999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136</v>
      </c>
      <c r="AU426" s="252" t="s">
        <v>90</v>
      </c>
      <c r="AV426" s="14" t="s">
        <v>90</v>
      </c>
      <c r="AW426" s="14" t="s">
        <v>36</v>
      </c>
      <c r="AX426" s="14" t="s">
        <v>81</v>
      </c>
      <c r="AY426" s="252" t="s">
        <v>127</v>
      </c>
    </row>
    <row r="427" s="14" customFormat="1">
      <c r="A427" s="14"/>
      <c r="B427" s="242"/>
      <c r="C427" s="243"/>
      <c r="D427" s="233" t="s">
        <v>136</v>
      </c>
      <c r="E427" s="244" t="s">
        <v>1</v>
      </c>
      <c r="F427" s="245" t="s">
        <v>665</v>
      </c>
      <c r="G427" s="243"/>
      <c r="H427" s="246">
        <v>3.2599999999999998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2" t="s">
        <v>136</v>
      </c>
      <c r="AU427" s="252" t="s">
        <v>90</v>
      </c>
      <c r="AV427" s="14" t="s">
        <v>90</v>
      </c>
      <c r="AW427" s="14" t="s">
        <v>36</v>
      </c>
      <c r="AX427" s="14" t="s">
        <v>81</v>
      </c>
      <c r="AY427" s="252" t="s">
        <v>127</v>
      </c>
    </row>
    <row r="428" s="15" customFormat="1">
      <c r="A428" s="15"/>
      <c r="B428" s="253"/>
      <c r="C428" s="254"/>
      <c r="D428" s="233" t="s">
        <v>136</v>
      </c>
      <c r="E428" s="255" t="s">
        <v>1</v>
      </c>
      <c r="F428" s="256" t="s">
        <v>158</v>
      </c>
      <c r="G428" s="254"/>
      <c r="H428" s="257">
        <v>31.617000000000001</v>
      </c>
      <c r="I428" s="258"/>
      <c r="J428" s="254"/>
      <c r="K428" s="254"/>
      <c r="L428" s="259"/>
      <c r="M428" s="260"/>
      <c r="N428" s="261"/>
      <c r="O428" s="261"/>
      <c r="P428" s="261"/>
      <c r="Q428" s="261"/>
      <c r="R428" s="261"/>
      <c r="S428" s="261"/>
      <c r="T428" s="26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3" t="s">
        <v>136</v>
      </c>
      <c r="AU428" s="263" t="s">
        <v>90</v>
      </c>
      <c r="AV428" s="15" t="s">
        <v>134</v>
      </c>
      <c r="AW428" s="15" t="s">
        <v>36</v>
      </c>
      <c r="AX428" s="15" t="s">
        <v>88</v>
      </c>
      <c r="AY428" s="263" t="s">
        <v>127</v>
      </c>
    </row>
    <row r="429" s="2" customFormat="1" ht="44.25" customHeight="1">
      <c r="A429" s="38"/>
      <c r="B429" s="39"/>
      <c r="C429" s="218" t="s">
        <v>676</v>
      </c>
      <c r="D429" s="268" t="s">
        <v>129</v>
      </c>
      <c r="E429" s="219" t="s">
        <v>677</v>
      </c>
      <c r="F429" s="220" t="s">
        <v>678</v>
      </c>
      <c r="G429" s="221" t="s">
        <v>272</v>
      </c>
      <c r="H429" s="222">
        <v>0.89000000000000001</v>
      </c>
      <c r="I429" s="223"/>
      <c r="J429" s="224">
        <f>ROUND(I429*H429,2)</f>
        <v>0</v>
      </c>
      <c r="K429" s="220" t="s">
        <v>273</v>
      </c>
      <c r="L429" s="44"/>
      <c r="M429" s="225" t="s">
        <v>1</v>
      </c>
      <c r="N429" s="226" t="s">
        <v>46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134</v>
      </c>
      <c r="AT429" s="229" t="s">
        <v>129</v>
      </c>
      <c r="AU429" s="229" t="s">
        <v>90</v>
      </c>
      <c r="AY429" s="17" t="s">
        <v>127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88</v>
      </c>
      <c r="BK429" s="230">
        <f>ROUND(I429*H429,2)</f>
        <v>0</v>
      </c>
      <c r="BL429" s="17" t="s">
        <v>134</v>
      </c>
      <c r="BM429" s="229" t="s">
        <v>679</v>
      </c>
    </row>
    <row r="430" s="14" customFormat="1">
      <c r="A430" s="14"/>
      <c r="B430" s="242"/>
      <c r="C430" s="243"/>
      <c r="D430" s="233" t="s">
        <v>136</v>
      </c>
      <c r="E430" s="244" t="s">
        <v>1</v>
      </c>
      <c r="F430" s="245" t="s">
        <v>680</v>
      </c>
      <c r="G430" s="243"/>
      <c r="H430" s="246">
        <v>0.89000000000000001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2" t="s">
        <v>136</v>
      </c>
      <c r="AU430" s="252" t="s">
        <v>90</v>
      </c>
      <c r="AV430" s="14" t="s">
        <v>90</v>
      </c>
      <c r="AW430" s="14" t="s">
        <v>36</v>
      </c>
      <c r="AX430" s="14" t="s">
        <v>88</v>
      </c>
      <c r="AY430" s="252" t="s">
        <v>127</v>
      </c>
    </row>
    <row r="431" s="2" customFormat="1" ht="44.25" customHeight="1">
      <c r="A431" s="38"/>
      <c r="B431" s="39"/>
      <c r="C431" s="218" t="s">
        <v>681</v>
      </c>
      <c r="D431" s="268" t="s">
        <v>129</v>
      </c>
      <c r="E431" s="219" t="s">
        <v>682</v>
      </c>
      <c r="F431" s="220" t="s">
        <v>271</v>
      </c>
      <c r="G431" s="221" t="s">
        <v>272</v>
      </c>
      <c r="H431" s="222">
        <v>100.017</v>
      </c>
      <c r="I431" s="223"/>
      <c r="J431" s="224">
        <f>ROUND(I431*H431,2)</f>
        <v>0</v>
      </c>
      <c r="K431" s="220" t="s">
        <v>273</v>
      </c>
      <c r="L431" s="44"/>
      <c r="M431" s="225" t="s">
        <v>1</v>
      </c>
      <c r="N431" s="226" t="s">
        <v>46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134</v>
      </c>
      <c r="AT431" s="229" t="s">
        <v>129</v>
      </c>
      <c r="AU431" s="229" t="s">
        <v>90</v>
      </c>
      <c r="AY431" s="17" t="s">
        <v>127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88</v>
      </c>
      <c r="BK431" s="230">
        <f>ROUND(I431*H431,2)</f>
        <v>0</v>
      </c>
      <c r="BL431" s="17" t="s">
        <v>134</v>
      </c>
      <c r="BM431" s="229" t="s">
        <v>683</v>
      </c>
    </row>
    <row r="432" s="14" customFormat="1">
      <c r="A432" s="14"/>
      <c r="B432" s="242"/>
      <c r="C432" s="243"/>
      <c r="D432" s="233" t="s">
        <v>136</v>
      </c>
      <c r="E432" s="244" t="s">
        <v>1</v>
      </c>
      <c r="F432" s="245" t="s">
        <v>684</v>
      </c>
      <c r="G432" s="243"/>
      <c r="H432" s="246">
        <v>97.558999999999998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2" t="s">
        <v>136</v>
      </c>
      <c r="AU432" s="252" t="s">
        <v>90</v>
      </c>
      <c r="AV432" s="14" t="s">
        <v>90</v>
      </c>
      <c r="AW432" s="14" t="s">
        <v>36</v>
      </c>
      <c r="AX432" s="14" t="s">
        <v>81</v>
      </c>
      <c r="AY432" s="252" t="s">
        <v>127</v>
      </c>
    </row>
    <row r="433" s="14" customFormat="1">
      <c r="A433" s="14"/>
      <c r="B433" s="242"/>
      <c r="C433" s="243"/>
      <c r="D433" s="233" t="s">
        <v>136</v>
      </c>
      <c r="E433" s="244" t="s">
        <v>1</v>
      </c>
      <c r="F433" s="245" t="s">
        <v>663</v>
      </c>
      <c r="G433" s="243"/>
      <c r="H433" s="246">
        <v>2.4580000000000002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136</v>
      </c>
      <c r="AU433" s="252" t="s">
        <v>90</v>
      </c>
      <c r="AV433" s="14" t="s">
        <v>90</v>
      </c>
      <c r="AW433" s="14" t="s">
        <v>36</v>
      </c>
      <c r="AX433" s="14" t="s">
        <v>81</v>
      </c>
      <c r="AY433" s="252" t="s">
        <v>127</v>
      </c>
    </row>
    <row r="434" s="15" customFormat="1">
      <c r="A434" s="15"/>
      <c r="B434" s="253"/>
      <c r="C434" s="254"/>
      <c r="D434" s="233" t="s">
        <v>136</v>
      </c>
      <c r="E434" s="255" t="s">
        <v>1</v>
      </c>
      <c r="F434" s="256" t="s">
        <v>158</v>
      </c>
      <c r="G434" s="254"/>
      <c r="H434" s="257">
        <v>100.017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3" t="s">
        <v>136</v>
      </c>
      <c r="AU434" s="263" t="s">
        <v>90</v>
      </c>
      <c r="AV434" s="15" t="s">
        <v>134</v>
      </c>
      <c r="AW434" s="15" t="s">
        <v>36</v>
      </c>
      <c r="AX434" s="15" t="s">
        <v>88</v>
      </c>
      <c r="AY434" s="263" t="s">
        <v>127</v>
      </c>
    </row>
    <row r="435" s="12" customFormat="1" ht="22.8" customHeight="1">
      <c r="A435" s="12"/>
      <c r="B435" s="202"/>
      <c r="C435" s="203"/>
      <c r="D435" s="204" t="s">
        <v>80</v>
      </c>
      <c r="E435" s="216" t="s">
        <v>685</v>
      </c>
      <c r="F435" s="216" t="s">
        <v>686</v>
      </c>
      <c r="G435" s="203"/>
      <c r="H435" s="203"/>
      <c r="I435" s="206"/>
      <c r="J435" s="217">
        <f>BK435</f>
        <v>0</v>
      </c>
      <c r="K435" s="203"/>
      <c r="L435" s="208"/>
      <c r="M435" s="209"/>
      <c r="N435" s="210"/>
      <c r="O435" s="210"/>
      <c r="P435" s="211">
        <f>P436</f>
        <v>0</v>
      </c>
      <c r="Q435" s="210"/>
      <c r="R435" s="211">
        <f>R436</f>
        <v>0</v>
      </c>
      <c r="S435" s="210"/>
      <c r="T435" s="212">
        <f>T436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3" t="s">
        <v>88</v>
      </c>
      <c r="AT435" s="214" t="s">
        <v>80</v>
      </c>
      <c r="AU435" s="214" t="s">
        <v>88</v>
      </c>
      <c r="AY435" s="213" t="s">
        <v>127</v>
      </c>
      <c r="BK435" s="215">
        <f>BK436</f>
        <v>0</v>
      </c>
    </row>
    <row r="436" s="2" customFormat="1" ht="49.05" customHeight="1">
      <c r="A436" s="38"/>
      <c r="B436" s="39"/>
      <c r="C436" s="218" t="s">
        <v>687</v>
      </c>
      <c r="D436" s="268" t="s">
        <v>129</v>
      </c>
      <c r="E436" s="219" t="s">
        <v>688</v>
      </c>
      <c r="F436" s="220" t="s">
        <v>689</v>
      </c>
      <c r="G436" s="221" t="s">
        <v>272</v>
      </c>
      <c r="H436" s="222">
        <v>186.32400000000001</v>
      </c>
      <c r="I436" s="223"/>
      <c r="J436" s="224">
        <f>ROUND(I436*H436,2)</f>
        <v>0</v>
      </c>
      <c r="K436" s="220" t="s">
        <v>273</v>
      </c>
      <c r="L436" s="44"/>
      <c r="M436" s="279" t="s">
        <v>1</v>
      </c>
      <c r="N436" s="280" t="s">
        <v>46</v>
      </c>
      <c r="O436" s="281"/>
      <c r="P436" s="282">
        <f>O436*H436</f>
        <v>0</v>
      </c>
      <c r="Q436" s="282">
        <v>0</v>
      </c>
      <c r="R436" s="282">
        <f>Q436*H436</f>
        <v>0</v>
      </c>
      <c r="S436" s="282">
        <v>0</v>
      </c>
      <c r="T436" s="283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134</v>
      </c>
      <c r="AT436" s="229" t="s">
        <v>129</v>
      </c>
      <c r="AU436" s="229" t="s">
        <v>90</v>
      </c>
      <c r="AY436" s="17" t="s">
        <v>127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88</v>
      </c>
      <c r="BK436" s="230">
        <f>ROUND(I436*H436,2)</f>
        <v>0</v>
      </c>
      <c r="BL436" s="17" t="s">
        <v>134</v>
      </c>
      <c r="BM436" s="229" t="s">
        <v>690</v>
      </c>
    </row>
    <row r="437" s="2" customFormat="1" ht="6.96" customHeight="1">
      <c r="A437" s="38"/>
      <c r="B437" s="66"/>
      <c r="C437" s="67"/>
      <c r="D437" s="67"/>
      <c r="E437" s="67"/>
      <c r="F437" s="67"/>
      <c r="G437" s="67"/>
      <c r="H437" s="67"/>
      <c r="I437" s="67"/>
      <c r="J437" s="67"/>
      <c r="K437" s="67"/>
      <c r="L437" s="44"/>
      <c r="M437" s="38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</row>
  </sheetData>
  <sheetProtection sheet="1" autoFilter="0" formatColumns="0" formatRows="0" objects="1" scenarios="1" spinCount="100000" saltValue="BN33sMqFUJjebWixbFkEQsmNb7gH9HL5fdF4A1DetrOYausWEKL5XIYshxk1VDx0izXdO8zHzL26V2zVb0eGGA==" hashValue="ZYQtW1zBwH0MJJMl2OMcKVaHeDhgjPFC555oSfC4OntUppEEOX/k7B4goOGKu+ryw2wzqHqSGaT45uvVAnIXbw==" algorithmName="SHA-512" password="CC35"/>
  <autoFilter ref="C125:K436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Sezemice, Tyršovo nám. odlehčení z OK 2A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40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41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43</v>
      </c>
      <c r="G32" s="38"/>
      <c r="H32" s="38"/>
      <c r="I32" s="152" t="s">
        <v>42</v>
      </c>
      <c r="J32" s="152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40" t="s">
        <v>46</v>
      </c>
      <c r="F33" s="154">
        <f>ROUND((SUM(BE124:BE152)),  2)</f>
        <v>0</v>
      </c>
      <c r="G33" s="38"/>
      <c r="H33" s="38"/>
      <c r="I33" s="155">
        <v>0.20999999999999999</v>
      </c>
      <c r="J33" s="154">
        <f>ROUND(((SUM(BE124:BE152))*I33),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47</v>
      </c>
      <c r="F34" s="154">
        <f>ROUND((SUM(BF124:BF152)),  2)</f>
        <v>0</v>
      </c>
      <c r="G34" s="38"/>
      <c r="H34" s="38"/>
      <c r="I34" s="155">
        <v>0.12</v>
      </c>
      <c r="J34" s="154">
        <f>ROUND(((SUM(BF124:BF152))*I34),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48</v>
      </c>
      <c r="F35" s="154">
        <f>ROUND((SUM(BG124:BG152)),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49</v>
      </c>
      <c r="F36" s="154">
        <f>ROUND((SUM(BH124:BH152)),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50</v>
      </c>
      <c r="F37" s="154">
        <f>ROUND((SUM(BI124:BI152)),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54</v>
      </c>
      <c r="E50" s="164"/>
      <c r="F50" s="164"/>
      <c r="G50" s="163" t="s">
        <v>55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56</v>
      </c>
      <c r="E61" s="166"/>
      <c r="F61" s="167" t="s">
        <v>57</v>
      </c>
      <c r="G61" s="165" t="s">
        <v>56</v>
      </c>
      <c r="H61" s="166"/>
      <c r="I61" s="166"/>
      <c r="J61" s="168" t="s">
        <v>57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58</v>
      </c>
      <c r="E65" s="169"/>
      <c r="F65" s="169"/>
      <c r="G65" s="163" t="s">
        <v>59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56</v>
      </c>
      <c r="E76" s="166"/>
      <c r="F76" s="167" t="s">
        <v>57</v>
      </c>
      <c r="G76" s="165" t="s">
        <v>56</v>
      </c>
      <c r="H76" s="166"/>
      <c r="I76" s="166"/>
      <c r="J76" s="168" t="s">
        <v>57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Sezemice, Tyršovo nám. odlehčení z OK 2A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Sezemice</v>
      </c>
      <c r="G89" s="40"/>
      <c r="H89" s="40"/>
      <c r="I89" s="32" t="s">
        <v>22</v>
      </c>
      <c r="J89" s="79" t="str">
        <f>IF(J12="","",J12)</f>
        <v>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32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Tereza Hatková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692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693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694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693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695</v>
      </c>
      <c r="E101" s="182"/>
      <c r="F101" s="182"/>
      <c r="G101" s="182"/>
      <c r="H101" s="182"/>
      <c r="I101" s="182"/>
      <c r="J101" s="183">
        <f>J136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693</v>
      </c>
      <c r="E102" s="188"/>
      <c r="F102" s="188"/>
      <c r="G102" s="188"/>
      <c r="H102" s="188"/>
      <c r="I102" s="188"/>
      <c r="J102" s="189">
        <f>J137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696</v>
      </c>
      <c r="E103" s="182"/>
      <c r="F103" s="182"/>
      <c r="G103" s="182"/>
      <c r="H103" s="182"/>
      <c r="I103" s="182"/>
      <c r="J103" s="183">
        <f>J143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693</v>
      </c>
      <c r="E104" s="188"/>
      <c r="F104" s="188"/>
      <c r="G104" s="188"/>
      <c r="H104" s="188"/>
      <c r="I104" s="188"/>
      <c r="J104" s="189">
        <f>J144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Sezemice, Tyršovo nám. odlehčení z OK 2A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Sezemice</v>
      </c>
      <c r="G118" s="40"/>
      <c r="H118" s="40"/>
      <c r="I118" s="32" t="s">
        <v>22</v>
      </c>
      <c r="J118" s="79" t="str">
        <f>IF(J12="","",J12)</f>
        <v>5. 4. 2024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32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Tereza Hatková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66</v>
      </c>
      <c r="E123" s="194" t="s">
        <v>62</v>
      </c>
      <c r="F123" s="194" t="s">
        <v>63</v>
      </c>
      <c r="G123" s="194" t="s">
        <v>114</v>
      </c>
      <c r="H123" s="194" t="s">
        <v>115</v>
      </c>
      <c r="I123" s="194" t="s">
        <v>116</v>
      </c>
      <c r="J123" s="194" t="s">
        <v>99</v>
      </c>
      <c r="K123" s="195" t="s">
        <v>117</v>
      </c>
      <c r="L123" s="196"/>
      <c r="M123" s="100" t="s">
        <v>1</v>
      </c>
      <c r="N123" s="101" t="s">
        <v>45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P125+P130+P136+P143</f>
        <v>0</v>
      </c>
      <c r="Q124" s="104"/>
      <c r="R124" s="199">
        <f>R125+R130+R136+R143</f>
        <v>0</v>
      </c>
      <c r="S124" s="104"/>
      <c r="T124" s="200">
        <f>T125+T130+T136+T143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80</v>
      </c>
      <c r="AU124" s="17" t="s">
        <v>101</v>
      </c>
      <c r="BK124" s="201">
        <f>BK125+BK130+BK136+BK143</f>
        <v>0</v>
      </c>
    </row>
    <row r="125" s="12" customFormat="1" ht="25.92" customHeight="1">
      <c r="A125" s="12"/>
      <c r="B125" s="202"/>
      <c r="C125" s="203"/>
      <c r="D125" s="204" t="s">
        <v>80</v>
      </c>
      <c r="E125" s="205" t="s">
        <v>697</v>
      </c>
      <c r="F125" s="205" t="s">
        <v>698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80</v>
      </c>
      <c r="AU125" s="214" t="s">
        <v>81</v>
      </c>
      <c r="AY125" s="213" t="s">
        <v>127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80</v>
      </c>
      <c r="E126" s="216" t="s">
        <v>699</v>
      </c>
      <c r="F126" s="216" t="s">
        <v>700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80</v>
      </c>
      <c r="AU126" s="214" t="s">
        <v>88</v>
      </c>
      <c r="AY126" s="213" t="s">
        <v>127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88</v>
      </c>
      <c r="D127" s="218" t="s">
        <v>129</v>
      </c>
      <c r="E127" s="219" t="s">
        <v>701</v>
      </c>
      <c r="F127" s="220" t="s">
        <v>702</v>
      </c>
      <c r="G127" s="221" t="s">
        <v>703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46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134</v>
      </c>
      <c r="AT127" s="229" t="s">
        <v>129</v>
      </c>
      <c r="AU127" s="229" t="s">
        <v>90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134</v>
      </c>
      <c r="BM127" s="229" t="s">
        <v>90</v>
      </c>
    </row>
    <row r="128" s="2" customFormat="1" ht="16.5" customHeight="1">
      <c r="A128" s="38"/>
      <c r="B128" s="39"/>
      <c r="C128" s="218" t="s">
        <v>90</v>
      </c>
      <c r="D128" s="218" t="s">
        <v>129</v>
      </c>
      <c r="E128" s="219" t="s">
        <v>704</v>
      </c>
      <c r="F128" s="220" t="s">
        <v>705</v>
      </c>
      <c r="G128" s="221" t="s">
        <v>703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46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134</v>
      </c>
      <c r="AT128" s="229" t="s">
        <v>129</v>
      </c>
      <c r="AU128" s="229" t="s">
        <v>90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88</v>
      </c>
      <c r="BK128" s="230">
        <f>ROUND(I128*H128,2)</f>
        <v>0</v>
      </c>
      <c r="BL128" s="17" t="s">
        <v>134</v>
      </c>
      <c r="BM128" s="229" t="s">
        <v>134</v>
      </c>
    </row>
    <row r="129" s="2" customFormat="1" ht="16.5" customHeight="1">
      <c r="A129" s="38"/>
      <c r="B129" s="39"/>
      <c r="C129" s="218" t="s">
        <v>144</v>
      </c>
      <c r="D129" s="218" t="s">
        <v>129</v>
      </c>
      <c r="E129" s="219" t="s">
        <v>706</v>
      </c>
      <c r="F129" s="220" t="s">
        <v>707</v>
      </c>
      <c r="G129" s="221" t="s">
        <v>703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46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129</v>
      </c>
      <c r="AU129" s="229" t="s">
        <v>90</v>
      </c>
      <c r="AY129" s="17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134</v>
      </c>
      <c r="BM129" s="229" t="s">
        <v>159</v>
      </c>
    </row>
    <row r="130" s="12" customFormat="1" ht="25.92" customHeight="1">
      <c r="A130" s="12"/>
      <c r="B130" s="202"/>
      <c r="C130" s="203"/>
      <c r="D130" s="204" t="s">
        <v>80</v>
      </c>
      <c r="E130" s="205" t="s">
        <v>708</v>
      </c>
      <c r="F130" s="205" t="s">
        <v>709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88</v>
      </c>
      <c r="AT130" s="214" t="s">
        <v>80</v>
      </c>
      <c r="AU130" s="214" t="s">
        <v>81</v>
      </c>
      <c r="AY130" s="213" t="s">
        <v>127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80</v>
      </c>
      <c r="E131" s="216" t="s">
        <v>699</v>
      </c>
      <c r="F131" s="216" t="s">
        <v>700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SUM(P132:P135)</f>
        <v>0</v>
      </c>
      <c r="Q131" s="210"/>
      <c r="R131" s="211">
        <f>SUM(R132:R135)</f>
        <v>0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88</v>
      </c>
      <c r="AT131" s="214" t="s">
        <v>80</v>
      </c>
      <c r="AU131" s="214" t="s">
        <v>88</v>
      </c>
      <c r="AY131" s="213" t="s">
        <v>127</v>
      </c>
      <c r="BK131" s="215">
        <f>SUM(BK132:BK135)</f>
        <v>0</v>
      </c>
    </row>
    <row r="132" s="2" customFormat="1" ht="16.5" customHeight="1">
      <c r="A132" s="38"/>
      <c r="B132" s="39"/>
      <c r="C132" s="218" t="s">
        <v>134</v>
      </c>
      <c r="D132" s="218" t="s">
        <v>129</v>
      </c>
      <c r="E132" s="219" t="s">
        <v>710</v>
      </c>
      <c r="F132" s="220" t="s">
        <v>711</v>
      </c>
      <c r="G132" s="221" t="s">
        <v>703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46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134</v>
      </c>
      <c r="AT132" s="229" t="s">
        <v>129</v>
      </c>
      <c r="AU132" s="229" t="s">
        <v>90</v>
      </c>
      <c r="AY132" s="17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88</v>
      </c>
      <c r="BK132" s="230">
        <f>ROUND(I132*H132,2)</f>
        <v>0</v>
      </c>
      <c r="BL132" s="17" t="s">
        <v>134</v>
      </c>
      <c r="BM132" s="229" t="s">
        <v>168</v>
      </c>
    </row>
    <row r="133" s="2" customFormat="1">
      <c r="A133" s="38"/>
      <c r="B133" s="39"/>
      <c r="C133" s="40"/>
      <c r="D133" s="233" t="s">
        <v>188</v>
      </c>
      <c r="E133" s="40"/>
      <c r="F133" s="264" t="s">
        <v>712</v>
      </c>
      <c r="G133" s="40"/>
      <c r="H133" s="40"/>
      <c r="I133" s="265"/>
      <c r="J133" s="40"/>
      <c r="K133" s="40"/>
      <c r="L133" s="44"/>
      <c r="M133" s="266"/>
      <c r="N133" s="26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188</v>
      </c>
      <c r="AU133" s="17" t="s">
        <v>90</v>
      </c>
    </row>
    <row r="134" s="2" customFormat="1" ht="33" customHeight="1">
      <c r="A134" s="38"/>
      <c r="B134" s="39"/>
      <c r="C134" s="218" t="s">
        <v>152</v>
      </c>
      <c r="D134" s="218" t="s">
        <v>129</v>
      </c>
      <c r="E134" s="219" t="s">
        <v>713</v>
      </c>
      <c r="F134" s="220" t="s">
        <v>714</v>
      </c>
      <c r="G134" s="221" t="s">
        <v>703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46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134</v>
      </c>
      <c r="AT134" s="229" t="s">
        <v>129</v>
      </c>
      <c r="AU134" s="229" t="s">
        <v>90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134</v>
      </c>
      <c r="BM134" s="229" t="s">
        <v>177</v>
      </c>
    </row>
    <row r="135" s="2" customFormat="1">
      <c r="A135" s="38"/>
      <c r="B135" s="39"/>
      <c r="C135" s="40"/>
      <c r="D135" s="233" t="s">
        <v>188</v>
      </c>
      <c r="E135" s="40"/>
      <c r="F135" s="264" t="s">
        <v>715</v>
      </c>
      <c r="G135" s="40"/>
      <c r="H135" s="40"/>
      <c r="I135" s="265"/>
      <c r="J135" s="40"/>
      <c r="K135" s="40"/>
      <c r="L135" s="44"/>
      <c r="M135" s="266"/>
      <c r="N135" s="26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188</v>
      </c>
      <c r="AU135" s="17" t="s">
        <v>90</v>
      </c>
    </row>
    <row r="136" s="12" customFormat="1" ht="25.92" customHeight="1">
      <c r="A136" s="12"/>
      <c r="B136" s="202"/>
      <c r="C136" s="203"/>
      <c r="D136" s="204" t="s">
        <v>80</v>
      </c>
      <c r="E136" s="205" t="s">
        <v>716</v>
      </c>
      <c r="F136" s="205" t="s">
        <v>717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</f>
        <v>0</v>
      </c>
      <c r="Q136" s="210"/>
      <c r="R136" s="211">
        <f>R137</f>
        <v>0</v>
      </c>
      <c r="S136" s="210"/>
      <c r="T136" s="212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88</v>
      </c>
      <c r="AT136" s="214" t="s">
        <v>80</v>
      </c>
      <c r="AU136" s="214" t="s">
        <v>81</v>
      </c>
      <c r="AY136" s="213" t="s">
        <v>127</v>
      </c>
      <c r="BK136" s="215">
        <f>BK137</f>
        <v>0</v>
      </c>
    </row>
    <row r="137" s="12" customFormat="1" ht="22.8" customHeight="1">
      <c r="A137" s="12"/>
      <c r="B137" s="202"/>
      <c r="C137" s="203"/>
      <c r="D137" s="204" t="s">
        <v>80</v>
      </c>
      <c r="E137" s="216" t="s">
        <v>699</v>
      </c>
      <c r="F137" s="216" t="s">
        <v>700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SUM(P138:P142)</f>
        <v>0</v>
      </c>
      <c r="Q137" s="210"/>
      <c r="R137" s="211">
        <f>SUM(R138:R142)</f>
        <v>0</v>
      </c>
      <c r="S137" s="210"/>
      <c r="T137" s="212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88</v>
      </c>
      <c r="AT137" s="214" t="s">
        <v>80</v>
      </c>
      <c r="AU137" s="214" t="s">
        <v>88</v>
      </c>
      <c r="AY137" s="213" t="s">
        <v>127</v>
      </c>
      <c r="BK137" s="215">
        <f>SUM(BK138:BK142)</f>
        <v>0</v>
      </c>
    </row>
    <row r="138" s="2" customFormat="1" ht="33" customHeight="1">
      <c r="A138" s="38"/>
      <c r="B138" s="39"/>
      <c r="C138" s="218" t="s">
        <v>159</v>
      </c>
      <c r="D138" s="218" t="s">
        <v>129</v>
      </c>
      <c r="E138" s="219" t="s">
        <v>718</v>
      </c>
      <c r="F138" s="220" t="s">
        <v>719</v>
      </c>
      <c r="G138" s="221" t="s">
        <v>703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46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129</v>
      </c>
      <c r="AU138" s="229" t="s">
        <v>90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88</v>
      </c>
      <c r="BK138" s="230">
        <f>ROUND(I138*H138,2)</f>
        <v>0</v>
      </c>
      <c r="BL138" s="17" t="s">
        <v>134</v>
      </c>
      <c r="BM138" s="229" t="s">
        <v>8</v>
      </c>
    </row>
    <row r="139" s="2" customFormat="1" ht="62.7" customHeight="1">
      <c r="A139" s="38"/>
      <c r="B139" s="39"/>
      <c r="C139" s="218" t="s">
        <v>164</v>
      </c>
      <c r="D139" s="218" t="s">
        <v>129</v>
      </c>
      <c r="E139" s="219" t="s">
        <v>720</v>
      </c>
      <c r="F139" s="220" t="s">
        <v>721</v>
      </c>
      <c r="G139" s="221" t="s">
        <v>703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46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134</v>
      </c>
      <c r="AT139" s="229" t="s">
        <v>129</v>
      </c>
      <c r="AU139" s="229" t="s">
        <v>90</v>
      </c>
      <c r="AY139" s="17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88</v>
      </c>
      <c r="BK139" s="230">
        <f>ROUND(I139*H139,2)</f>
        <v>0</v>
      </c>
      <c r="BL139" s="17" t="s">
        <v>134</v>
      </c>
      <c r="BM139" s="229" t="s">
        <v>201</v>
      </c>
    </row>
    <row r="140" s="2" customFormat="1" ht="24.15" customHeight="1">
      <c r="A140" s="38"/>
      <c r="B140" s="39"/>
      <c r="C140" s="218" t="s">
        <v>168</v>
      </c>
      <c r="D140" s="218" t="s">
        <v>129</v>
      </c>
      <c r="E140" s="219" t="s">
        <v>722</v>
      </c>
      <c r="F140" s="220" t="s">
        <v>723</v>
      </c>
      <c r="G140" s="221" t="s">
        <v>703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46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134</v>
      </c>
      <c r="AT140" s="229" t="s">
        <v>129</v>
      </c>
      <c r="AU140" s="229" t="s">
        <v>90</v>
      </c>
      <c r="AY140" s="17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134</v>
      </c>
      <c r="BM140" s="229" t="s">
        <v>212</v>
      </c>
    </row>
    <row r="141" s="2" customFormat="1">
      <c r="A141" s="38"/>
      <c r="B141" s="39"/>
      <c r="C141" s="40"/>
      <c r="D141" s="233" t="s">
        <v>188</v>
      </c>
      <c r="E141" s="40"/>
      <c r="F141" s="264" t="s">
        <v>724</v>
      </c>
      <c r="G141" s="40"/>
      <c r="H141" s="40"/>
      <c r="I141" s="265"/>
      <c r="J141" s="40"/>
      <c r="K141" s="40"/>
      <c r="L141" s="44"/>
      <c r="M141" s="266"/>
      <c r="N141" s="26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188</v>
      </c>
      <c r="AU141" s="17" t="s">
        <v>90</v>
      </c>
    </row>
    <row r="142" s="2" customFormat="1" ht="298.05" customHeight="1">
      <c r="A142" s="38"/>
      <c r="B142" s="39"/>
      <c r="C142" s="218" t="s">
        <v>173</v>
      </c>
      <c r="D142" s="218" t="s">
        <v>129</v>
      </c>
      <c r="E142" s="219" t="s">
        <v>725</v>
      </c>
      <c r="F142" s="220" t="s">
        <v>726</v>
      </c>
      <c r="G142" s="221" t="s">
        <v>703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46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134</v>
      </c>
      <c r="AT142" s="229" t="s">
        <v>129</v>
      </c>
      <c r="AU142" s="229" t="s">
        <v>90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134</v>
      </c>
      <c r="BM142" s="229" t="s">
        <v>227</v>
      </c>
    </row>
    <row r="143" s="12" customFormat="1" ht="25.92" customHeight="1">
      <c r="A143" s="12"/>
      <c r="B143" s="202"/>
      <c r="C143" s="203"/>
      <c r="D143" s="204" t="s">
        <v>80</v>
      </c>
      <c r="E143" s="205" t="s">
        <v>727</v>
      </c>
      <c r="F143" s="205" t="s">
        <v>728</v>
      </c>
      <c r="G143" s="203"/>
      <c r="H143" s="203"/>
      <c r="I143" s="206"/>
      <c r="J143" s="207">
        <f>BK143</f>
        <v>0</v>
      </c>
      <c r="K143" s="203"/>
      <c r="L143" s="208"/>
      <c r="M143" s="209"/>
      <c r="N143" s="210"/>
      <c r="O143" s="210"/>
      <c r="P143" s="211">
        <f>P144</f>
        <v>0</v>
      </c>
      <c r="Q143" s="210"/>
      <c r="R143" s="211">
        <f>R144</f>
        <v>0</v>
      </c>
      <c r="S143" s="210"/>
      <c r="T143" s="212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88</v>
      </c>
      <c r="AT143" s="214" t="s">
        <v>80</v>
      </c>
      <c r="AU143" s="214" t="s">
        <v>81</v>
      </c>
      <c r="AY143" s="213" t="s">
        <v>127</v>
      </c>
      <c r="BK143" s="215">
        <f>BK144</f>
        <v>0</v>
      </c>
    </row>
    <row r="144" s="12" customFormat="1" ht="22.8" customHeight="1">
      <c r="A144" s="12"/>
      <c r="B144" s="202"/>
      <c r="C144" s="203"/>
      <c r="D144" s="204" t="s">
        <v>80</v>
      </c>
      <c r="E144" s="216" t="s">
        <v>699</v>
      </c>
      <c r="F144" s="216" t="s">
        <v>700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SUM(P145:P152)</f>
        <v>0</v>
      </c>
      <c r="Q144" s="210"/>
      <c r="R144" s="211">
        <f>SUM(R145:R152)</f>
        <v>0</v>
      </c>
      <c r="S144" s="210"/>
      <c r="T144" s="212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88</v>
      </c>
      <c r="AT144" s="214" t="s">
        <v>80</v>
      </c>
      <c r="AU144" s="214" t="s">
        <v>88</v>
      </c>
      <c r="AY144" s="213" t="s">
        <v>127</v>
      </c>
      <c r="BK144" s="215">
        <f>SUM(BK145:BK152)</f>
        <v>0</v>
      </c>
    </row>
    <row r="145" s="2" customFormat="1" ht="24.15" customHeight="1">
      <c r="A145" s="38"/>
      <c r="B145" s="39"/>
      <c r="C145" s="218" t="s">
        <v>177</v>
      </c>
      <c r="D145" s="218" t="s">
        <v>129</v>
      </c>
      <c r="E145" s="219" t="s">
        <v>729</v>
      </c>
      <c r="F145" s="220" t="s">
        <v>730</v>
      </c>
      <c r="G145" s="221" t="s">
        <v>703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46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134</v>
      </c>
      <c r="AT145" s="229" t="s">
        <v>129</v>
      </c>
      <c r="AU145" s="229" t="s">
        <v>90</v>
      </c>
      <c r="AY145" s="17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88</v>
      </c>
      <c r="BK145" s="230">
        <f>ROUND(I145*H145,2)</f>
        <v>0</v>
      </c>
      <c r="BL145" s="17" t="s">
        <v>134</v>
      </c>
      <c r="BM145" s="229" t="s">
        <v>236</v>
      </c>
    </row>
    <row r="146" s="2" customFormat="1">
      <c r="A146" s="38"/>
      <c r="B146" s="39"/>
      <c r="C146" s="40"/>
      <c r="D146" s="233" t="s">
        <v>188</v>
      </c>
      <c r="E146" s="40"/>
      <c r="F146" s="264" t="s">
        <v>731</v>
      </c>
      <c r="G146" s="40"/>
      <c r="H146" s="40"/>
      <c r="I146" s="265"/>
      <c r="J146" s="40"/>
      <c r="K146" s="40"/>
      <c r="L146" s="44"/>
      <c r="M146" s="266"/>
      <c r="N146" s="267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188</v>
      </c>
      <c r="AU146" s="17" t="s">
        <v>90</v>
      </c>
    </row>
    <row r="147" s="2" customFormat="1" ht="49.05" customHeight="1">
      <c r="A147" s="38"/>
      <c r="B147" s="39"/>
      <c r="C147" s="218" t="s">
        <v>183</v>
      </c>
      <c r="D147" s="218" t="s">
        <v>129</v>
      </c>
      <c r="E147" s="219" t="s">
        <v>732</v>
      </c>
      <c r="F147" s="220" t="s">
        <v>733</v>
      </c>
      <c r="G147" s="221" t="s">
        <v>703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46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134</v>
      </c>
      <c r="AT147" s="229" t="s">
        <v>129</v>
      </c>
      <c r="AU147" s="229" t="s">
        <v>90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134</v>
      </c>
      <c r="BM147" s="229" t="s">
        <v>248</v>
      </c>
    </row>
    <row r="148" s="2" customFormat="1" ht="24.15" customHeight="1">
      <c r="A148" s="38"/>
      <c r="B148" s="39"/>
      <c r="C148" s="218" t="s">
        <v>8</v>
      </c>
      <c r="D148" s="218" t="s">
        <v>129</v>
      </c>
      <c r="E148" s="219" t="s">
        <v>734</v>
      </c>
      <c r="F148" s="220" t="s">
        <v>735</v>
      </c>
      <c r="G148" s="221" t="s">
        <v>703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46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134</v>
      </c>
      <c r="AT148" s="229" t="s">
        <v>129</v>
      </c>
      <c r="AU148" s="229" t="s">
        <v>90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134</v>
      </c>
      <c r="BM148" s="229" t="s">
        <v>258</v>
      </c>
    </row>
    <row r="149" s="2" customFormat="1">
      <c r="A149" s="38"/>
      <c r="B149" s="39"/>
      <c r="C149" s="40"/>
      <c r="D149" s="233" t="s">
        <v>188</v>
      </c>
      <c r="E149" s="40"/>
      <c r="F149" s="264" t="s">
        <v>736</v>
      </c>
      <c r="G149" s="40"/>
      <c r="H149" s="40"/>
      <c r="I149" s="265"/>
      <c r="J149" s="40"/>
      <c r="K149" s="40"/>
      <c r="L149" s="44"/>
      <c r="M149" s="266"/>
      <c r="N149" s="26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188</v>
      </c>
      <c r="AU149" s="17" t="s">
        <v>90</v>
      </c>
    </row>
    <row r="150" s="2" customFormat="1" ht="24.15" customHeight="1">
      <c r="A150" s="38"/>
      <c r="B150" s="39"/>
      <c r="C150" s="218" t="s">
        <v>196</v>
      </c>
      <c r="D150" s="218" t="s">
        <v>129</v>
      </c>
      <c r="E150" s="219" t="s">
        <v>737</v>
      </c>
      <c r="F150" s="220" t="s">
        <v>738</v>
      </c>
      <c r="G150" s="221" t="s">
        <v>703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46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134</v>
      </c>
      <c r="AT150" s="229" t="s">
        <v>129</v>
      </c>
      <c r="AU150" s="229" t="s">
        <v>90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88</v>
      </c>
      <c r="BK150" s="230">
        <f>ROUND(I150*H150,2)</f>
        <v>0</v>
      </c>
      <c r="BL150" s="17" t="s">
        <v>134</v>
      </c>
      <c r="BM150" s="229" t="s">
        <v>269</v>
      </c>
    </row>
    <row r="151" s="2" customFormat="1">
      <c r="A151" s="38"/>
      <c r="B151" s="39"/>
      <c r="C151" s="40"/>
      <c r="D151" s="233" t="s">
        <v>188</v>
      </c>
      <c r="E151" s="40"/>
      <c r="F151" s="264" t="s">
        <v>739</v>
      </c>
      <c r="G151" s="40"/>
      <c r="H151" s="40"/>
      <c r="I151" s="265"/>
      <c r="J151" s="40"/>
      <c r="K151" s="40"/>
      <c r="L151" s="44"/>
      <c r="M151" s="266"/>
      <c r="N151" s="26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188</v>
      </c>
      <c r="AU151" s="17" t="s">
        <v>90</v>
      </c>
    </row>
    <row r="152" s="2" customFormat="1" ht="44.25" customHeight="1">
      <c r="A152" s="38"/>
      <c r="B152" s="39"/>
      <c r="C152" s="218" t="s">
        <v>201</v>
      </c>
      <c r="D152" s="218" t="s">
        <v>129</v>
      </c>
      <c r="E152" s="219" t="s">
        <v>740</v>
      </c>
      <c r="F152" s="220" t="s">
        <v>741</v>
      </c>
      <c r="G152" s="221" t="s">
        <v>703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79" t="s">
        <v>1</v>
      </c>
      <c r="N152" s="280" t="s">
        <v>46</v>
      </c>
      <c r="O152" s="281"/>
      <c r="P152" s="282">
        <f>O152*H152</f>
        <v>0</v>
      </c>
      <c r="Q152" s="282">
        <v>0</v>
      </c>
      <c r="R152" s="282">
        <f>Q152*H152</f>
        <v>0</v>
      </c>
      <c r="S152" s="282">
        <v>0</v>
      </c>
      <c r="T152" s="283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134</v>
      </c>
      <c r="AT152" s="229" t="s">
        <v>129</v>
      </c>
      <c r="AU152" s="229" t="s">
        <v>90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88</v>
      </c>
      <c r="BK152" s="230">
        <f>ROUND(I152*H152,2)</f>
        <v>0</v>
      </c>
      <c r="BL152" s="17" t="s">
        <v>134</v>
      </c>
      <c r="BM152" s="229" t="s">
        <v>283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pPMqt8J7wrIClz1P8jZkaHfSpM+DG9Wwu7ft1ju3K38FQPZxz6NBW1036KcZBJ0+eowKmeXa7hfPllw5lJyx7g==" hashValue="wi+xVyy1Xs4HpKWVR2EXcnGcuzdLcgf9o2RXokDSJou6vrPIPMrb3JMazVH9f+IfTG6X2J4cGF1KB3a8YZpl2g==" algorithmName="SHA-512" password="CC35"/>
  <autoFilter ref="C123:K15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2024-04-15T06:54:15Z</dcterms:created>
  <dcterms:modified xsi:type="dcterms:W3CDTF">2024-04-15T06:54:22Z</dcterms:modified>
</cp:coreProperties>
</file>